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1075" windowHeight="97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35" i="1"/>
  <c r="G46" l="1"/>
  <c r="I45"/>
  <c r="F45"/>
  <c r="I100"/>
  <c r="F100" l="1"/>
  <c r="G75"/>
  <c r="G304"/>
  <c r="F233" l="1"/>
  <c r="G44"/>
  <c r="I280"/>
  <c r="F280" l="1"/>
  <c r="G336" l="1"/>
  <c r="F232"/>
  <c r="I334"/>
  <c r="F334"/>
  <c r="F231" l="1"/>
  <c r="F230"/>
  <c r="F228"/>
  <c r="F42" l="1"/>
  <c r="I42" l="1"/>
  <c r="F224" l="1"/>
  <c r="G73" l="1"/>
  <c r="F41" l="1"/>
  <c r="I99"/>
  <c r="G99" l="1"/>
  <c r="F99"/>
  <c r="I273"/>
  <c r="F273"/>
  <c r="F221" l="1"/>
  <c r="G96" l="1"/>
  <c r="G309"/>
  <c r="I96"/>
  <c r="F96"/>
  <c r="G254" l="1"/>
  <c r="I39"/>
  <c r="F39"/>
  <c r="I208" l="1"/>
  <c r="F208"/>
  <c r="I207"/>
  <c r="F207"/>
  <c r="F205" l="1"/>
  <c r="F50"/>
  <c r="G50"/>
  <c r="I29"/>
  <c r="I254"/>
  <c r="I315" l="1"/>
  <c r="F315"/>
  <c r="F202"/>
  <c r="I201"/>
  <c r="F201"/>
  <c r="F199" l="1"/>
  <c r="F323"/>
  <c r="F192"/>
  <c r="G49"/>
  <c r="G93"/>
  <c r="F191"/>
  <c r="F72"/>
  <c r="F295"/>
  <c r="I295"/>
  <c r="G323" l="1"/>
  <c r="F322"/>
  <c r="I187"/>
  <c r="G294" l="1"/>
  <c r="I47" l="1"/>
  <c r="F47"/>
  <c r="I258"/>
  <c r="F184" l="1"/>
  <c r="F291"/>
  <c r="F182" l="1"/>
  <c r="F181" l="1"/>
  <c r="F177"/>
  <c r="F176"/>
  <c r="F173"/>
  <c r="G71" l="1"/>
  <c r="G290" l="1"/>
  <c r="F38" l="1"/>
  <c r="G26"/>
  <c r="F165" l="1"/>
  <c r="F159" l="1"/>
  <c r="F152" l="1"/>
  <c r="G25" l="1"/>
  <c r="I24" l="1"/>
  <c r="F24"/>
  <c r="G24"/>
  <c r="G271"/>
  <c r="F146"/>
  <c r="F144"/>
  <c r="F70" l="1"/>
  <c r="G70"/>
  <c r="G65"/>
  <c r="I65"/>
  <c r="F85" l="1"/>
  <c r="F86"/>
  <c r="I86"/>
  <c r="I4" l="1"/>
  <c r="F4"/>
  <c r="G4"/>
  <c r="F343" l="1"/>
  <c r="I287" l="1"/>
  <c r="G69" l="1"/>
  <c r="F69"/>
  <c r="F84"/>
  <c r="I62" l="1"/>
  <c r="G68"/>
  <c r="G84"/>
  <c r="G279"/>
  <c r="F62"/>
  <c r="G62"/>
  <c r="F126"/>
  <c r="F34" l="1"/>
  <c r="G270" l="1"/>
  <c r="F328" l="1"/>
  <c r="G246"/>
  <c r="F121" l="1"/>
  <c r="F255"/>
  <c r="G255"/>
  <c r="G249"/>
  <c r="G248" l="1"/>
  <c r="F274"/>
  <c r="F113"/>
  <c r="F110"/>
  <c r="G19" l="1"/>
  <c r="G285" l="1"/>
  <c r="F19"/>
  <c r="I19"/>
  <c r="I66"/>
  <c r="G268" l="1"/>
  <c r="G82"/>
  <c r="F82"/>
  <c r="G18"/>
  <c r="I79"/>
  <c r="I104"/>
  <c r="F327"/>
  <c r="G278"/>
  <c r="F105" l="1"/>
  <c r="G33" l="1"/>
</calcChain>
</file>

<file path=xl/sharedStrings.xml><?xml version="1.0" encoding="utf-8"?>
<sst xmlns="http://schemas.openxmlformats.org/spreadsheetml/2006/main" count="2340" uniqueCount="1670">
  <si>
    <t>Bill or Regulation</t>
  </si>
  <si>
    <t>Cite</t>
  </si>
  <si>
    <t>Agency or Sponsor</t>
  </si>
  <si>
    <t>Description</t>
  </si>
  <si>
    <t>Burden Hours</t>
  </si>
  <si>
    <t xml:space="preserve">Final </t>
  </si>
  <si>
    <t>X</t>
  </si>
  <si>
    <t>Children and Families</t>
  </si>
  <si>
    <t>EPA</t>
  </si>
  <si>
    <t>FAA</t>
  </si>
  <si>
    <t>Airworthiness Directives; The Boeing Company Airplanes</t>
  </si>
  <si>
    <t>FDA</t>
  </si>
  <si>
    <t>Federal Reserve</t>
  </si>
  <si>
    <t>FRA</t>
  </si>
  <si>
    <t>PTO</t>
  </si>
  <si>
    <t>Treasury</t>
  </si>
  <si>
    <t>RIN</t>
  </si>
  <si>
    <t>http://www.federalregister.gov/a/2011-32911/p-307</t>
  </si>
  <si>
    <t>Tribal Child Welfare</t>
  </si>
  <si>
    <t>The Administration for Children and Families (ACF) is issuing this interim final rule to implement statutory provisions related to the Tribal title IV-E program. Effective October 1, 2009, section 479B(b) of the Social Security Act (the Act) authorizes direct Federal funding of Indian Tribes, Tribal organizations, and Tribal consortia that choose to operate a foster care, adoption assistance and, at Tribal option, a kinship guardianship assistance program under title IV-E of the Act. The Fostering Connections to Success and Increasing Adoptions Act of 2008 requires that ACF issue interim final regulations which address procedures to ensure that a transfer of responsibility for the placement and care of a child under a State title IV-E plan to a Tribal title IV-E plan occurs in a manner that does not affect the child's eligibility for title IV-E benefits or medical assistance under title XIX of the Act (Medicaid) and such services or payments; in-kind expenditures from third-party sources for the Tribal share of administration and training expenditures under title IV-E; and other provisions to carry out the Tribal-related amendments to title IV-E. This interim final rule includes these provisions and technical amendments necessary to implement a Tribal title IV-E program.</t>
  </si>
  <si>
    <t>77 FR 896</t>
  </si>
  <si>
    <t>0970-AC41</t>
  </si>
  <si>
    <t>2120-AA64</t>
  </si>
  <si>
    <t>http://www.federalregister.gov/a/2011-33351/p-29</t>
  </si>
  <si>
    <t>77 FR 731</t>
  </si>
  <si>
    <r>
      <t xml:space="preserve">Cost </t>
    </r>
    <r>
      <rPr>
        <b/>
        <sz val="11"/>
        <color theme="1"/>
        <rFont val="Calibri"/>
        <family val="2"/>
        <scheme val="minor"/>
      </rPr>
      <t xml:space="preserve"> (Millions)</t>
    </r>
  </si>
  <si>
    <t>We are adopting a new airworthiness directive (AD) for all Model 737 airplanes. This AD was prompted by a report of extensive corrosion of a ballscrew used in the drive mechanism of the horizontal stabilizer trim actuator (HSTA). This AD requires repetitive inspections, lubrications, and repetitive overhauls of the ball nut and ballscrew and attachment (Gimbal) fittings for the trim actuator of the horizontal stabilizer; various modification(s); and corrective actions if necessary; as applicable. We are issuing this AD to prevent an undetected failure of the primary load path for the ballscrew in the drive mechanism of the HSTA and subsequent wear and failure of the secondary load path, which could lead to loss of control of the horizontal stabilizer and consequent loss of control of the airplane.</t>
  </si>
  <si>
    <t>Net Change</t>
  </si>
  <si>
    <t>National Emission Standards for HAPs; Petroleum Refineries</t>
  </si>
  <si>
    <t>77 FR 960</t>
  </si>
  <si>
    <t>http://www.federalregister.gov/a/2011-31530/p-98</t>
  </si>
  <si>
    <t>This action proposes amendments to the heat exchange system requirements of the national emission standards for hazardous air pollutants (NESHAP) for petroleum refineries in response to a petition for reconsideration filed by the American Petroleum Institute on the maximum achievable control technology standards we promulgated on October 28, 2009. We also are creating national uniform standards for heat exchange systems, largely based on the heat exchange system provisions that we adopted for petroleum refineries, and accompanying general provisions. We are proposing to revise the existing Petroleum Refinery NESHAP to cross-reference the uniform standard to allow an alternative option for complying with the standards for heat exchange systems. The proposed uniform standards would allow refiners to reduce monitoring frequency and burden by meeting a lower leak definition. If finalized, these national uniform standards would also be referenced, as appropriate, as we revise in the future NESHAP or new source performance standards for individual source categories that have heat exchange systems. Establishing a uniform standard for heat exchange systems is consistent with the objectives of Executive Order 13563, Improving Regulation and Regulatory Review, issued on January 18, 2011. We are also proposing other clarifications and technical corrections to the Petroleum Refineries NESHAP.</t>
  </si>
  <si>
    <t>National Emissions Standards for Hazardous Air Pollutants From Lead Smelting</t>
  </si>
  <si>
    <t>77 FR 556</t>
  </si>
  <si>
    <t>This action finalizes the residual risk and technology review conducted for the secondary lead smelting source category regulated under national emission standards for hazardous air pollutants. These final amendments include revisions to the emissions limits for lead compounds; revisions to the standards for fugitive emissions; the addition of total hydrocarbon and dioxin and furan emissions limits for reverberatory and electric furnaces; the addition of a work practice standard for mercury emissions; the modification and addition of testing and monitoring, recordkeeping, and reporting requirements; related notifications; and revisions to the regulatory provisions related to emissions during periods of startup, shutdown, and malfunction.</t>
  </si>
  <si>
    <t>2060-AQ68</t>
  </si>
  <si>
    <t>77 FR 3</t>
  </si>
  <si>
    <t>Airworthiness Directives; Dassault Aviation Airplanes</t>
  </si>
  <si>
    <t>We are adopting a new airworthiness directive (AD) for certain Dassault Aviation Model FALCON 7X airplanes equipped with certain ram air turbine (RAT) transformer rectifier units (TRUs). This AD was prompted by a report of incorrect design of the TRU part of the RAT system. This AD requires replacing any affected RAT TRU with a modified RAT TRU. We are issuing this AD to prevent loose internal wiring in the RAT generator, which could result in degraded direct current power to essential airplane systems while the RAT is deployed, which could adversely affect continued safe flight and landing of the airplane.</t>
  </si>
  <si>
    <t>http://www.federalregister.gov/a/2011-33569/p-20</t>
  </si>
  <si>
    <t>Flightcrew Member Duty and Rest Requirements</t>
  </si>
  <si>
    <t>77 FR 330</t>
  </si>
  <si>
    <t>This rule amends the FAA's existing flight, duty and rest regulations applicable to certificate holders and their flightcrew members operating under the domestic, flag, and supplemental operations rules. The rule recognizes the universality of factors that lead to fatigue in most individuals and regulates these factors to ensure that flightcrew members in passenger operations do not accumulate dangerous amounts of fatigue. Fatigue threatens aviation safety because it increases the risk of pilot error that could lead to an accident. This risk is heightened in passenger operations because of the additional number of potentially impacted individuals. The new requirements eliminate the current distinctions between domestic, flag and supplemental passenger operations. The rule provides different requirements based on the time of day, whether an individual is acclimated to a new time zone, and the likelihood of being able to sleep under different circumstances.</t>
  </si>
  <si>
    <t>http://www.federalregister.gov/a/2011-33078/p-890</t>
  </si>
  <si>
    <t>2120-AJ58</t>
  </si>
  <si>
    <t>http://www.federalregister.gov/a/2010-22626/p-38</t>
  </si>
  <si>
    <t>Links</t>
  </si>
  <si>
    <t>77 FR 25</t>
  </si>
  <si>
    <t>Amendments to Regulations on Citizen Petitions</t>
  </si>
  <si>
    <t>The Food and Drug Administration (FDA) is proposing to amend certain regulations relating to citizen petitions, petitions for stay of action, and the submission of documents to the Agency. In particular, the proposed rule would establish new regulations to implement certain provisions of the Federal Food, Drug, and Cosmetic Act (FD&amp;C Act), which concern certain citizen petitions and petitions for stay of action (PSAs) that involve a request for FDA to take any form of action relating to a pending abbreviated new drug application (ANDA) or 505(b)(2) application. We are making these changes to implement provisions of the Food and Drug Administration Amendments Act of 2007 (FDAAA).</t>
  </si>
  <si>
    <t>http://www.federalregister.gov/a/2011-33622/p-80</t>
  </si>
  <si>
    <t>2011-33622</t>
  </si>
  <si>
    <t>Enhanced Prudential Standards and Early Remediation Requirements</t>
  </si>
  <si>
    <t>77 FR 594</t>
  </si>
  <si>
    <t>The Board is requesting comment on proposed rules that would implement the enhanced Prudential standards required to be established under section 165 of the Dodd-Frank Wall Street Reform and Consumer Protection Act (Dodd-Frank Act or Act) and the early remediation requirements established under section 166 of the Act. The enhanced standards include risk-based capital and leverage requirements, liquidity standards, requirements for overall risk management (including establishing a risk committee), single-counterparty credit limits, stress test requirements, and a debt-to-equity limit for companies that the Financial Stability Oversight Council has determined pose a grave threat to financial stability.</t>
  </si>
  <si>
    <t>http://www.federalregister.gov/a/2011-33364/p-818</t>
  </si>
  <si>
    <t>7100-AD86</t>
  </si>
  <si>
    <t>Passenger Train Emergency Systems II</t>
  </si>
  <si>
    <t>This notice of proposed rulemaking (NPRM) is intended to further the safety of passenger train occupants through both enhancements and additions to FRA's existing requirements for emergency systems on passenger trains. In this NPRM, FRA is proposing to add requirements for interior vestibule doors and enhance emergency egress and rescue access signage requirements. FRA is also proposing to establish requirements for low-location emergency exit path markings to assist occupants in reaching and operating primary emergency exits, particularly under conditions of darkness or smoke. Further, FRA is proposing to add minimum emergency lighting standards for all existing passenger cars so that emergency lighting systems are provided in all passenger cars, and FRA is proposing to enhance requirements for the survivability of emergency lighting systems in new passenger cars. Finally, FRA is clarifying existing requirements for participation in debriefing and critique sessions following emergency situations and full-scale simulations.</t>
  </si>
  <si>
    <t>77 FR 154</t>
  </si>
  <si>
    <t>http://www.federalregister.gov/a/2011-33103/p-281</t>
  </si>
  <si>
    <t>2130-AC22</t>
  </si>
  <si>
    <t>2060-AP84</t>
  </si>
  <si>
    <t>Changes To Implement Miscellaneous Post Patent Provisions of Leahy-Smith</t>
  </si>
  <si>
    <t>77 FR 442</t>
  </si>
  <si>
    <r>
      <t xml:space="preserve">The Leahy-Smith America Invents Act expands the scope of information that any party may cite in a patent file, to include written statements made by a patent owner before a Federal court or the United States Patent and Trademark Office (Office) regarding the scope of any claim of the patent, and it provides for how such information may be considered in </t>
    </r>
    <r>
      <rPr>
        <i/>
        <sz val="11"/>
        <color indexed="8"/>
        <rFont val="Calibri"/>
        <family val="2"/>
      </rPr>
      <t>ex parte</t>
    </r>
    <r>
      <rPr>
        <sz val="11"/>
        <color indexed="8"/>
        <rFont val="Calibri"/>
        <family val="2"/>
      </rPr>
      <t xml:space="preserve"> reexamination, </t>
    </r>
    <r>
      <rPr>
        <i/>
        <sz val="11"/>
        <color indexed="8"/>
        <rFont val="Calibri"/>
        <family val="2"/>
      </rPr>
      <t>inter partes</t>
    </r>
    <r>
      <rPr>
        <sz val="11"/>
        <color indexed="8"/>
        <rFont val="Calibri"/>
        <family val="2"/>
      </rPr>
      <t xml:space="preserve"> review, and post grant review. The Leahy-Smith America Invents Act also provides for an estoppel that may attach with respect to </t>
    </r>
    <r>
      <rPr>
        <i/>
        <sz val="11"/>
        <color indexed="8"/>
        <rFont val="Calibri"/>
        <family val="2"/>
      </rPr>
      <t>ex parte</t>
    </r>
    <r>
      <rPr>
        <sz val="11"/>
        <color indexed="8"/>
        <rFont val="Calibri"/>
        <family val="2"/>
      </rPr>
      <t xml:space="preserve"> reexamination based on an </t>
    </r>
    <r>
      <rPr>
        <i/>
        <sz val="11"/>
        <color indexed="8"/>
        <rFont val="Calibri"/>
        <family val="2"/>
      </rPr>
      <t>inter partes</t>
    </r>
    <r>
      <rPr>
        <sz val="11"/>
        <color indexed="8"/>
        <rFont val="Calibri"/>
        <family val="2"/>
      </rPr>
      <t xml:space="preserve"> review or post grant review proceeding. The Office is revising the rules of practice to implement these post-patent provisions, as well as other miscellaneous provisions of the Leahy-Smith America Invents Act.</t>
    </r>
  </si>
  <si>
    <t>http://www.federalregister.gov/a/2011-33813/p-56</t>
  </si>
  <si>
    <t>0651-AC66</t>
  </si>
  <si>
    <t>Changes To Implement Preissuance Submissions of Leahy-Smith</t>
  </si>
  <si>
    <t>77 FR 448</t>
  </si>
  <si>
    <t>The United States Patent and Trademark Office (Office) is proposing changes to the rules of patent practice to implement the preissuance submissions by third parties provision of the Leahy-Smith America Invents Act. This provision provides a mechanism for third parties to contribute to the quality of issued patents by submitting to the Office, for consideration and inclusion in the record of patent applications, any patents, published patent applications, or other printed publications of potential relevance to the examination of the applications. A preissuance submission may be made in any non- provisional utility, design, and plant application, as well as in any continuing or reissue application. A third-party preissuance submission must include a concise description of the asserted relevance of each document submitted and be submitted within a certain statutorily specified time period. The third party must submit a fee as prescribed by the Director and a statement that the submission complies with all of the statutory requirements. The third-party preissuance submission provision of the Leahy-Smith America Invents Act is effective on September 16, 2012, and applies to any application filed before, on, or after September 16, 2012.</t>
  </si>
  <si>
    <t>0651-AC67</t>
  </si>
  <si>
    <t>http://www.federalregister.gov/a/2011-33811/p-84</t>
  </si>
  <si>
    <t>Assessment of Fees on Large Bank Holding Companies, Nonbank Companies</t>
  </si>
  <si>
    <t>77 FR 35</t>
  </si>
  <si>
    <t>Department of the Treasury is issuing a proposed rule to implement Section 155 of the Dodd-Frank Wall Street Reform and Consumer Protection Act (Pub. L. 111-203 or “Dodd-Frank Act”), which directs the Department to establish by regulation an assessment schedule for bank holding companies with total consolidated assets of $50 billion or greater and nonbank financial companies supervised by the Board of Governors of the FederThe al Reserve (“the Board”) to collect assessments equal to the total expenses of the Office of Financial Research (“OFR” or “the Office”). Included in the Office's expenses are expenses of the Financial Stability Oversight Council (“FSOC” or “the Council”), as provided under Section 118 of the Dodd-Frank Act, and certain expenses of the Federal Deposit Insurance Corporation (“FDIC”), as provided under Section 210 of the Dodd-Frank Act. The proposed rule outlines the key elements of Treasury's assessment program, which will collect semiannual assessment fees from these companies beginning on July 20, 2012.</t>
  </si>
  <si>
    <t>http://federalregister.gov/a/2011-33659</t>
  </si>
  <si>
    <t>1505-AC42</t>
  </si>
  <si>
    <t>77 FR 237</t>
  </si>
  <si>
    <t>Protection of Stratospheric Ozone: Adjustments to Controlling HCFC Production</t>
  </si>
  <si>
    <t>2060-AQ98</t>
  </si>
  <si>
    <t>EPA is proposing to adjust the allowance system controlling U.S. consumption and production of hydrochlorofluorocarbons (HCFCs) as a result of a recent court decision vacating a portion of the rule titled “Protection of Stratospheric Ozone: Adjustments to the Allowance System for Controlling HCFC Production, Import, and Export; Final Rule.” EPA interprets the court's vacatur as applying to the part of the rule that establishes the company-by-company baselines and calendar-year allowances for HCFC-22 and HCFC-142b. Following the August 5, 2011 interim final rule allocating allowances for 2011, this action proposes to relieve the regulatory ban on production and consumption of these two chemicals following the court's vacatur by establishing company-by-company HCFC-22 and HCFC-142b baselines and allocating production and consumption allowances for 2012-2014.</t>
  </si>
  <si>
    <t>http://federalregister.gov/a/2011-33456</t>
  </si>
  <si>
    <t>http://www.federalregister.gov/a/2011-33456/p-220</t>
  </si>
  <si>
    <t>http://www.federalregister.gov/a/2011-33078/p-874</t>
  </si>
  <si>
    <t>http://www.federalregister.gov/a/2011-32933/p-302</t>
  </si>
  <si>
    <t>http://www.federalregister.gov/a/2011-11220/p-480</t>
  </si>
  <si>
    <t>CFTC</t>
  </si>
  <si>
    <t>http://www.federalregister.gov/a/2011-33173/p-921</t>
  </si>
  <si>
    <t>http://www.federalregister.gov/a/2011-33173/p-973</t>
  </si>
  <si>
    <t>Real-Time Public Reporting of Swap Transaction Data</t>
  </si>
  <si>
    <t>77 FR 1182</t>
  </si>
  <si>
    <t>3038-AD08</t>
  </si>
  <si>
    <t>The Commodity Futures Trading Commission (“CFTC” or “Commission”) is adopting regulations to implement certain statutory provisions enacted by the Dodd-Frank Wall Street Reform and Consumer Protection Act (“Dodd-Frank Act”). Specifically, in accordance with the Dodd-Frank Act, the Commission is adopting rules to implement a framework for the real-time public reporting of swap transaction and pricing data for all swap transactions.</t>
  </si>
  <si>
    <t>http://www.federalregister.gov/a/2011-33451/p-391</t>
  </si>
  <si>
    <t>Regulation of Fuels and Fuel Additives: 2012 Renewable Fuel</t>
  </si>
  <si>
    <t>77 FR 1320</t>
  </si>
  <si>
    <t>2060-AQ76</t>
  </si>
  <si>
    <t>Under the Clean Air Act Section 211(o), the Environmental Protection Agency is required to set the renewable fuel standards each November for the following year. In general the standards are designed to ensure that the applicable volumes of renewable fuel specified in the statue are used. However, the statute specifies that EPA is to project the volume of cellulosic biofuel production for the upcoming year and must base the cellulosic biofuel standard on that projected volume if it is less than the applicable volume set forth in the Act. EPA is today finalizing a projected cellulosic biofuel volume for 2012 and annual percentage standards for cellulosic biofuel, biomass-based diesel, advanced biofuel, and renewable fuels that will apply to all gasoline and diesel produced or imported for domestic use in year 2012. In the NPRM we also proposed an applicable volume of 1.28 billion gallons for biomass-based diesel for 2013. The statute specifies that the minimum volume of biomass-based diesel for years 2013 and beyond must be at least 1.0 billion gallons. We are continuing to evaluate the many comments on the NPRM from stakeholders, and will issue a final rule setting the applicable biomass-based diesel volume for calendar year 2013 as expeditiously as practicable. This action also presents a number of changes to the RFS2 regulations that are designed to clarify existing provisions and to address several unique circumstances that have come to light since the RFS2 program became effective on July 1, 2010. Finally, today's rule also makes a minor amendment to the gasoline benzene regulations regarding inclusion of transferred blendstocks in a refinery's early benzene credit generation calculations.</t>
  </si>
  <si>
    <t>HHS</t>
  </si>
  <si>
    <t>http://www.federalregister.gov/a/2011-33164/p-217</t>
  </si>
  <si>
    <t>Specifications for Medical Examinations of Underground Coal Miners</t>
  </si>
  <si>
    <t>With this notice of proposed rulemaking, the Department of Health and Human Services (HHS) proposes to modify its regulations on Specifications for Medical Examinations of Underground Coal Miners. Existing regulations establish specifications for providing, interpreting, classifying, and submitting film-based roentgenograms (now commonly called chest radiographs or X-rays) of underground coal miners for the surveillance of coal workers' pneumoconiosis (black lung) under the Coal Workers' Health Surveillance Program, administered by the National Institute for Occupational Safety and Health (NIOSH). The current standards specify requirements that permit the use of film-based radiography systems only; proposed amendments would retain those standards (with minor modifications that reflect more commonly-used terms) and add a parallel set of standards to specify requirements that would permit the use of digital radiography systems. An additional proposed amendment would require coal mine operators to provide NIOSH with employee rosters to assist the Program in improving participation by miners.</t>
  </si>
  <si>
    <t>0920-AA21</t>
  </si>
  <si>
    <t>77 FR 1360</t>
  </si>
  <si>
    <t>http://www.federalregister.gov/a/2012-134/p-16</t>
  </si>
  <si>
    <t>Airworthiness Directives; Rolls-Royce plc (RR) RB211-524</t>
  </si>
  <si>
    <t>We are superseding an existing airworthiness directive (AD) for the products listed above. That AD currently requires initial and repetitive borescope inspections of the head section and meterpanel assembly of the combustion liner, and replacement if necessary. This new AD requires those same inspections, and replacement. This AD also expands the applicability to include part numbers (P/N) of additional combustion liners. This AD was prompted by an inquiry submitted by an operator, which resulted in RR performing a complete review of the affected front combustion liner part numbers. We are issuing this AD to prevent deterioration of the engine combustion liner, which can result in combustion liner breakup, case burn-through, engine fire, and damage to the airplane.</t>
  </si>
  <si>
    <t>77 FR 1009</t>
  </si>
  <si>
    <t>http://www.federalregister.gov/a/2012-80/p-26</t>
  </si>
  <si>
    <t>Airworthiness Directives; Honeywell International Inc. Turbofan</t>
  </si>
  <si>
    <t>We propose to adopt a new airworthiness directive (AD) for the products identified above. This proposed AD was prompted by a report of a quality escape of about 8,000 2nd stage low pressure turbine (LPT2) rotor blades, manufactured by Honeywell Chihuahua Manufacturing Operation since 2009. This proposed AD would require removing and inspecting certain LPT2 rotor blades. During LPT rotor acceleration, these blades may contact and damage the 3rd stage LPT (LPT3) nozzle seal carrier, which may subsequently fatigue and contact the adjacent rotor and damage the rotor. Also, these blades could deform the blade retainers, which could lead to blade movement that may cause rotor damage. We are proposing this AD to correct an unsafe condition caused by these blades installed on these engines.</t>
  </si>
  <si>
    <t>77 FR 1043</t>
  </si>
  <si>
    <t>http://www.federalregister.gov/a/2011-32934/p-454</t>
  </si>
  <si>
    <t>National Emission Standards for HAP Emissions: Group IV Polymers and Resins</t>
  </si>
  <si>
    <t>77 FR 1268</t>
  </si>
  <si>
    <t>2060-AR02</t>
  </si>
  <si>
    <t>The EPA is proposing amendments to three national emission standards for hazardous air pollutants (NESHAP): National Emission Standards for Hazardous Air Pollutant Emissions: Group IV Polymers and Resins; NESHAP for Pesticide Active Ingredient Production; and NESHAP for Polyether Polyols Production. For all three of these NESHAP rules, the EPA is proposing decisions concerning the following: residual risk reviews; technology reviews; emissions during periods of startup, shutdown and malfunction; standards for previously unregulated hazardous air pollutant emissions; and electronic reporting of performance test results.</t>
  </si>
  <si>
    <t>http://www.federalregister.gov/a/2011-33591/p-304</t>
  </si>
  <si>
    <t>Confidentiality Determinations for Mandatory Reporting of Greenhouse Gases</t>
  </si>
  <si>
    <t>This action re-proposes confidentiality determinations for the data elements under the Mandatory Greenhouse Gas Reporting Rule. On July 7, 2010, EPA proposed confidentiality determinations for data elements and is issuing this re-proposal today due to significant changes to certain data elements. In addition, EPA is proposing confidentiality determinations for seven new data elements that are not inputs to equations. EPA is also proposing to categorize three data elements as inputs to emission equations and to defer their reporting deadline to March 31, 2013.</t>
  </si>
  <si>
    <t>77 FR 1434</t>
  </si>
  <si>
    <t>2060-AQ70</t>
  </si>
  <si>
    <t>This interim final rule with comment period implements parts of section 1104 of the Affordable Care Act which requires the adoption of a standard for electronic funds transfers (EFT). It defines EFT and explains how the adopted standards support and facilitate health care EFT transmissions.</t>
  </si>
  <si>
    <t>Administrative Simplification: Adoption of Standards for Health Care EFTs</t>
  </si>
  <si>
    <t>77 FR 1556</t>
  </si>
  <si>
    <t>0938-AQ11</t>
  </si>
  <si>
    <t>http://www.federalregister.gov/a/2012-132/p-184</t>
  </si>
  <si>
    <t>Food and Nutrition</t>
  </si>
  <si>
    <t>Food Distribution Program on Indian Reservations: Income Deductions</t>
  </si>
  <si>
    <t>This rule proposes to amend regulations for the Food Distribution Program on Indian Reservations (FDPIR). The changes are intended to simplify and improve the administration of and expand access to FDPIR, and promote conformity with the Supplemental Nutrition Assistance Program (SNAP). First, the Department proposes an amendment that would eliminate household resources from consideration when determining FDPIR eligibility. Second, to more closely align FDPIR and SNAP regulations, the Department proposes to expand the current FDPIR income deduction for Medicare Part B Medical Insurance and Part D Prescription Drug Coverage premiums to include other monthly medical expenses in excess of $35 for households with elderly and/or disabled members. This rule also proposes to establish an income deduction for shelter and utility expenses. Finally, the Department proposes verification requirements related to the proposed income deductions and revisions to the household reporting requirements that will more closely align FDPIR and SNAP regulations.</t>
  </si>
  <si>
    <t>77 FR 1642</t>
  </si>
  <si>
    <t>0584-AE05</t>
  </si>
  <si>
    <t>http://www.federalregister.gov/a/2012-391/p-94</t>
  </si>
  <si>
    <t>Energy</t>
  </si>
  <si>
    <t>http://www.federalregister.gov/a/2012-218/p-257</t>
  </si>
  <si>
    <t>Energy Conservation: Test Procedure for Automatic Commercial Ice Makers</t>
  </si>
  <si>
    <t>On April 4, 2011, the U.S. Department of Energy (DOE or the Department) issued a notice of proposed rulemaking (NOPR) to amend the test procedure for automatic commercial ice makers (ACIM). That NOPR serves as the basis for today's action. This final rule amends the current test procedure for automatic commercial ice makers. The changes include updating the incorporation by reference of industry test procedures to the most current published versions, expanding coverage of the test procedure to all batch type and continuous type ice makers with capacities between 50 and 4,000 pounds of ice per 24 hours, standardizing test results based on ice hardness for continuous type ice makers, clarifying the test methods and reporting requirements for automatic ice makers designed to be connected to a remote compressor rack, and discontinuing the use of a clarified energy use equation.</t>
  </si>
  <si>
    <t>77 FR 1591</t>
  </si>
  <si>
    <t>1904-AC38</t>
  </si>
  <si>
    <t>http://www.federalregister.gov/a/2012-202/p-28</t>
  </si>
  <si>
    <t>We are adopting a new airworthiness directive (AD) for various aircraft equipped with Rotax Aircraft Engines 912 A series engine. This AD results from mandatory continuing airworthiness information (MCAI) issued by the aviation authority of another country to identify and correct an unsafe condition on an aviation product. The MCAI describes the unsafe condition as a deviation in the manufacturing process of certain part number 888164 crankshafts that may cause cracks on the surface of the crankshaft on the power take off side, which could lead to failure of the crankshaft support bearing and possibly result in an in-flight engine shutdown and forced landing. We are issuing this AD to require actions to address the unsafe condition on these products.</t>
  </si>
  <si>
    <t>Airworthiness Directives; Aircraft Equipped With Rotax Aircraft Engines 912 A</t>
  </si>
  <si>
    <t>77 FR 1626</t>
  </si>
  <si>
    <t>http://www.federalregister.gov/a/2012-367/p-28</t>
  </si>
  <si>
    <t>Airworthiness Directives; Agusta S.p.A. Helicopters</t>
  </si>
  <si>
    <t>We propose to adopt a new airworthiness directive (AD) for all Agusta S.p.A. (Agusta) Model A109, A109A, A109A II, A109C, A109K2, A109E, A109S, and A119 helicopters. This proposed AD is prompted by a mandatory continuing airworthiness information (MCAI) AD issued by the European Aviation Safety Agency (EASA), which is the Technical Agent for the Member States of the European Community. The MCAI AD states that a Model A109E helicopter has experienced a failure of the tail rotor pitch control link assembly caused by a production defect. The proposed actions are intended to prevent failure of a tail rotor pitch control link and subsequent loss of control of the helicopter.</t>
  </si>
  <si>
    <t>77 FR 1654</t>
  </si>
  <si>
    <t>National Organic Program (NOP); Sunset Review (2012) for Nutrient Vitamins</t>
  </si>
  <si>
    <t>Agricultural Marketing</t>
  </si>
  <si>
    <t>This proposed rule would address a recommendation submitted to the Secretary of Agriculture (Secretary) by the National Organic Standards Board (NOSB) on April 29, 2011. The recommendation pertains to the 2012 Sunset Review of the listing for nutrient vitamins and minerals on the U.S. Department of Agriculture's (USDA) National List of Allowed and Prohibited Substances (National List). As recommended by the NOSB, the proposed rule would continue the exemption (use) for nutrient vitamins and minerals for 5 years after the October 21, 2012 sunset date. In addition, the proposed rule would amend the annotation to correct an inaccurate cross reference to U.S. Food and Drug Administration regulations (FDA). The proposed amendment to the annotation would clarify what synthetic substances are allowed as nutrient vitamins and minerals in organic products labeled as “organic” or “made with organic (specified ingredients or food group(s)).”</t>
  </si>
  <si>
    <t>77 FR 1980</t>
  </si>
  <si>
    <t>0581-AD17</t>
  </si>
  <si>
    <t>http://www.federalregister.gov/a/2012-354/p-73</t>
  </si>
  <si>
    <t>Swap Data Recordkeeping and Reporting Requirements</t>
  </si>
  <si>
    <t>The Commodity Futures Trading Commission (“Commission” or “CFTC”) is adopting rules to implement the Commodity Exchange Act (“CEA” or “Act”) relating to swap data recordkeeping and reporting requirements. These sections of the CEA were added by the Dodd-Frank Wall Street Reform and Consumer Protection Act (“Dodd-Frank Act”). The rules being adopted apply to swap data recordkeeping and reporting requirements for swap data repositories, derivatives clearing organizations, designated contract markets, swap execution facilities, swap dealers, major swap participants, and swap counterparties who are neither swap dealers nor major swap participants. The recordkeeping and reporting requirements of this rule further the goals of the Dodd-Frank Act to reduce systemic risk, increase transparency and promote market integrity within the financial system.</t>
  </si>
  <si>
    <t>77 FR 2136</t>
  </si>
  <si>
    <t>3038-AD19</t>
  </si>
  <si>
    <t>http://www.federalregister.gov/a/2011-33199/p-498</t>
  </si>
  <si>
    <t>http://www.federalregister.gov/a/2012-132/p-379</t>
  </si>
  <si>
    <t>Energy Conservation Program: Standards, Commercial Heating, Air-Conditioning</t>
  </si>
  <si>
    <t>The U.S. Department of Energy (DOE) is proposing to amend its energy conservation standards for several classes of commercial heating, air-conditioning, and water-heating equipment. Pursuant to the Energy Policy and Conservation Act of 1975 (EPCA), as amended, DOE must assess whether the uniform national standards for these covered equipment need to be updated each time the corresponding industry standard—the American National Standards Institute (ANSI)/American Society of Heating, Refrigerating, and Air-Conditioning Engineers (ASHRAE)/Illuminating Engineering Society of North America (IESNA) Standard 90.1 (ASHRAE Standard 90.1)—is amended, which most recently occurred on October 29, 2010. Based upon its analysis of the energy savings potential of amended energy conservation standards and the lack of clear and convincing evidence to support more-stringent standards, DOE is proposing to adopt the amended standards in ASHRAE Standard 90.1 for small, large, and very large water-cooled and evaporatively-cooled commercial package air conditioners; variable refrigerant flow (VRF) water-source heat pumps less than 17,000 Btu/h; VRF water-source heat pumps at or greater than 135,000 Btu/h; and computer room air conditioners. DOE is also proposing updates to the current Federal test procedures to incorporate by reference the most current versions of the following relevant industry test procedures specified in ASHRAE Standard 90.1: Air-conditioning, Heating, and Refrigeration Institute (AHRI) 210/240 (small commercial package air conditioning and heating equipment); AHRI 340/360 (large and very large commercial package air conditioning and heating equipment); Underwriters Laboratories (UL) 727 and ANSI Z21.47 (commercial warm-air furnaces); and ANSI Z21.10.3 (commercial water heaters). Furthermore, DOE is proposing to adopt AHRI 1230 for newly-created classes of variable refrigerant flow air conditioners and heat pumps, ASHRAE 127 for computer room air conditioners, and AHRI 390 for single package vertical air conditioners and single package vertical heat pumps. In addition, DOE is announcing a public meeting to receive comment on its proposal and related issues.</t>
  </si>
  <si>
    <t>1904-AC47</t>
  </si>
  <si>
    <t>77 FR 2356</t>
  </si>
  <si>
    <t>http://federalregister.gov/a/2012-327</t>
  </si>
  <si>
    <t>http://www.federalregister.gov/a/2012-468/p-24</t>
  </si>
  <si>
    <t>http://www.federalregister.gov/a/2011-8066/p-51</t>
  </si>
  <si>
    <t>We are adopting a new airworthiness directive (AD) for The Boeing Company Model 767 airplanes. This AD requires installing new panel assemblies in the main equipment center or on the forward cargo compartment sidewall and removing certain relays from some panels in the main equipment center. This AD also requires revising the maintenance program to incorporate Airworthiness Limitations (AWLs) No. 28-AWL-27 and No. 28-AWL-28. This AD also includes an alternative location for the installation of the new panel assemblies for airplanes that have the optional water system drain plumbing and changing the interconnecting wiring between the P141 panel and the P36 and P37 panels. For airplanes with a deactivated center fuel tank, this AD also requires an alternative functional test for the left and right override/jettison pumps. We are issuing this AD to prevent possible sources of ignition in a fuel tank caused by electrical fault or uncommanded dry operation of the main tank boost pumps and center auxiliary tank override and jettison pumps. This AD was prompted by fuel system reviews conducted by the manufacturer. An ignition source in the fuel tank could result in a fire or an explosion and consequent loss of the airplane.</t>
  </si>
  <si>
    <t>77 FR 2442</t>
  </si>
  <si>
    <t>SSA</t>
  </si>
  <si>
    <t>Amendments to Eligibility for Medicare Prescription Drug Subsidy</t>
  </si>
  <si>
    <t>This final rule adopts, without change, the interim final rule with request for comments we published in the Federal Register on December 29, 2010. The interim final rule incorporated changes to the Medicare prescription drug coverage low-income subsidy (Extra Help) program made by the Patient Protection and Affordable Care Act (Affordable Care Act) enacted in March 2010. Under our interpretation of section 3304 of the Affordable Care Act, if the death of a beneficiary's spouse would decrease or eliminate the subsidy provided by the Extra Help program, we will extend the effective period of eligibility for the most recent determination or redetermination until one year after the month following the month we are notified of the death of the spouse. The effective date of this provision was January 1, 2011. We also revised our regulations to incorporate changes made by the Medicare Improvements for Patients and Providers Act of 2008 (MIPPA) which affect the way we account for income and resources when determining eligibility for the Extra Help program. The statute provides that we no longer count the value of any life insurance policy as a resource for Extra Help effective on and after January 1, 2010. As of that date, we also no longer count as income the help a beneficiary receives when someone else provides food and shelter, or pays household bills for food, mortgage, rent, electricity, water, property taxes, or heating fuel or gas. These revisions updated our rules to reflect these statutory changes.</t>
  </si>
  <si>
    <t>0960-AH24</t>
  </si>
  <si>
    <t>77 FR 2446</t>
  </si>
  <si>
    <t>http://federalregister.gov/a/2012-827</t>
  </si>
  <si>
    <t>Registration of Swap Dealers and Major Swap Participants</t>
  </si>
  <si>
    <t>The Commodity Futures Trading Commission (Commission or CFTC) is adopting regulations under the Commodity Exchange Act (Act or CEA) that establish the process for the registration of swap dealers (SDs) and major swap participants (MSPs, and collectively with SDs, Swaps Entities) and that require Swaps Entities to become and remain members of a registered futures association (RFA). The Commission is also adopting regulations that define an “associated person” of an SD or MSP as a natural person and that implement the prohibition on a Swaps Entity permitting an associated person who is statutorily disqualified from registration from effecting or being involved in effecting swaps on behalf of the Swaps Entity. The Commission is adopting these regulations in accordance with section 4s of the CEA, which was recently added to the CEA by the Dodd-Frank Wall Street Reform and Consumer Protection Act (Dodd-Frank Act).</t>
  </si>
  <si>
    <t>77 FR 2613</t>
  </si>
  <si>
    <t>3038-AC95</t>
  </si>
  <si>
    <t>http://www.federalregister.gov/a/2012-792/p-182</t>
  </si>
  <si>
    <t>http://www.federalregister.gov/a/2012-792/p-222</t>
  </si>
  <si>
    <t>http://www.federalregister.gov/a/2012-855/p-21</t>
  </si>
  <si>
    <t>Airworthiness Directives; Cessna Aircraft Company Airplanes</t>
  </si>
  <si>
    <t>We propose to adopt a new airworthiness directive (AD) for certain Cessna Aircraft Company Model 560XL airplanes. This proposed AD was prompted by reports of wheel inserts becoming loose and damaging brake assemblies on Model 560XL airplanes. This proposed AD would require an inspection of the torque lug and surrounding components (wheel base, side rim, lock ring) for damage (such as corrosion, cracks, dents, bent areas, damaged or missing paint or primer, or wear on the metal), and of the bearing cup for corrosion, turned cup, or clearance that exceeds limits, and repair as applicable; measuring the torque lugs for width and replacing screws and inserts with new, improved screws and inserts; and re-identifying the wheel assemblies. We are proposing this AD to correct the unsafe condition on these products.</t>
  </si>
  <si>
    <t>77 FR 2659</t>
  </si>
  <si>
    <t>http://www.federalregister.gov/a/2012-856/p-20</t>
  </si>
  <si>
    <t>We propose to adopt a new airworthiness directive (AD) for certain The Boeing Company Model 777 airplanes. This proposed AD was prompted by reports that escape slides/rafts did not deploy due to galvanic corrosion of the door-mounted slide/raft packboard release mechanisms. This proposed AD would require doing a general visual inspection of the housing assembly of the packboard release mechanism to determine if its surface treatment has been sealed, and if unsealed, replacing the housing assembly with a new or serviceable housing assembly. We are proposing this AD to detect and correct corrosion of the packboard release mechanisms, which could interfere with escape slide/raft deployment, prohibit doors from opening in the armed mode, and cause consequent delay and injury during evacuation of passengers and crew from the cabin in the event of an emergency.</t>
  </si>
  <si>
    <t>77 FR 2666</t>
  </si>
  <si>
    <t>http://www.federalregister.gov/a/2012-859/p-40</t>
  </si>
  <si>
    <t>We propose to supersede an existing airworthiness directive (AD) that applies to certain The Boeing Company Model 737-300, -400, and -500 series airplanes. The existing AD currently requires repetitive inspections for cracking of the crown area of the fuselage skin, and corrective actions if necessary. Since we issued that AD, we received additional reports of cracking at the horizontal chem-mill steps away from the lap joints over the entire crown area, and vertical chem-mill cracks adjacent to the butt joints. This proposed AD would add repetitive inspections for cracking using different inspection methods and would inspect additional areas, and corrective actions if necessary. This proposed AD would also require additional repairs to previously repaired areas and repetitive inspections for loose fasteners and replacement if necessary in certain previously repaired areas. This proposed AD would also reduce certain compliance times and extend certain other compliance times. We are proposing this AD to detect and correct fatigue cracking of the fuselage skin, which could cause the fuselage skin to fracture and fail, and result in rapid decompression of the airplane.</t>
  </si>
  <si>
    <t>77 FR 2669</t>
  </si>
  <si>
    <t>http://www.federalregister.gov/a/2012-1121/p-21</t>
  </si>
  <si>
    <t>We propose to adopt a new airworthiness directive (AD) for Agusta S.p.A. (Agusta) Model AB139 and AW139 helicopters with a certain generator control unit (GCU). This proposed AD was prompted by laboratory tests which revealed a potential fault in the overvoltage protection on a certain part-numbered GCU. This proposed AD would require replacing each affected GCU with an airworthy GCU. In addition, any affected GCU is not approved for installation on any helicopter. We are proposing this AD to prevent failure of the overvoltage protection of the GCU, degraded performance of the electrical power generation and distribution systems, a fire, and subsequent loss of control of the helicopter.</t>
  </si>
  <si>
    <t>77 FR 2926</t>
  </si>
  <si>
    <t>http://www.federalregister.gov/a/2012-1129/p-23</t>
  </si>
  <si>
    <t>Airworthiness Directives; Turbomeca S.A. Turboshaft Engines</t>
  </si>
  <si>
    <t>We propose to adopt a new airworthiness directive (AD) for all Turbomeca S.A. Arriel 2B and 2B1 turboshaft engines. This proposed AD was prompted by the discovery of non-conformities of certain power turbine (PT) blade fir-tree roots. This proposed AD would require removing the affected PT blades from service on or before reaching a new reduced life limit for those certain PT blades. We are proposing this AD to prevent PT blade rupture, which could result in an uncommanded in-flight engine shutdown, forced autorotation landing, or accident.</t>
  </si>
  <si>
    <t>77 FR 2930</t>
  </si>
  <si>
    <t>http://www.federalregister.gov/a/2012-1128/p-32</t>
  </si>
  <si>
    <t>Airworthiness Directives; Rolls-Royce plc (RR) Turbofan Engines</t>
  </si>
  <si>
    <t>We are revising an earlier proposed airworthiness directive (AD) for all RR RB211-Trent 553-61, 553A2-61, 556-61, 556A2-61, 556B-61, 556B2-61, 560-61, 560A2-61, 768-60, 772-60, 772B-60, 875-17, 877-17, 884-17, 884B-17, 892-17, 892B-17, and 895-17 turbofan engines. That NPRM proposed to supersede an existing AD that requires inspecting the intermediate-pressure (IP) compressor rotor shaft rear balance land for cracks, which could lead to engine failure. This action revises that NPRM by changing the optional terminating action for RB211-Trent 700 and RB211-Trent 800 engines to mandatory terminating action. Since these actions impose an additional burden over that proposed in the NPRM, we are reopening the comment period to allow the public the chance to comment on these proposed changes.</t>
  </si>
  <si>
    <t>77 FR 2932</t>
  </si>
  <si>
    <t>Food Safety</t>
  </si>
  <si>
    <t>Electronic Export Application and Certification Charge; Egg Products</t>
  </si>
  <si>
    <t>The Food Safety and Inspection Service (FSIS) is proposing to amend the meat and poultry inspection regulations to provide for an electronic export application and certification system. The electronic export application and certification system will be a component of the Agency's Public Health Information System (PHIS). The export component of PHIS will be available as an alternative to the paper-based application and certification process. FSIS is proposing to charge users for the use of the proposed system. FSIS is proposing to establish a formula for calculating the fee. FSIS intends to publish notice of the fee, using the formula, in the Federal Register on an annual basis. FSIS is also proposing to provide flexibility in the requirements for official export inspection marks, devices, and certificates. In addition, FSIS is proposing to amend the egg product export regulations that parallel the meat and poultry product export regulations.</t>
  </si>
  <si>
    <t>77 FR 3159</t>
  </si>
  <si>
    <t>0583-AD41</t>
  </si>
  <si>
    <t>http://www.federalregister.gov/a/2012-1158/p-56</t>
  </si>
  <si>
    <t>FDIC</t>
  </si>
  <si>
    <t>Resolution Plans Required for Insured Depository Institutions With $50 Billion</t>
  </si>
  <si>
    <t>The FDIC is adopting this final rule (“Rule”) requiring an insured depository institution with $50 billion or more in total assets to submit periodically to the FDIC a contingent plan for the resolution of such institution in the event of its failure (“Resolution Plan”). The Rule establishes the requirements for submission and content of a Resolution Plan, as well as procedures for review by the FDIC. The Rule requires a covered insured depository institution (“CIDI”) to submit a Resolution Plan that should enable the FDIC, as receiver, to resolve the institution under Sections 11 and 13 of the Federal Deposit Insurance Act (“FDI Act”), 12 U.S.C. 1821 and 1823, in a manner that ensures that depositors receive access to their insured deposits within one business day of the institution's failure (two business days if the failure occurs on a day other than Friday), maximizes the net present value return from the sale or disposition of its assets and minimizes the amount of any loss to be realized by the institution's creditors. The Rule is intended to address the continuing exposure of the banking industry to the risks of insolvency of large and complex insured depository institutions, an exposure that can be mitigated with proper resolution planning.</t>
  </si>
  <si>
    <t>77 FR 3075</t>
  </si>
  <si>
    <t>3064-AD59</t>
  </si>
  <si>
    <t>http://www.federalregister.gov/a/2012-1136/p-102</t>
  </si>
  <si>
    <t>http://www.federalregister.gov/a/2012-1132/p-15</t>
  </si>
  <si>
    <t>Airworthiness Directives; General Electric Company Turbofan Engines</t>
  </si>
  <si>
    <t>We are adopting a new airworthiness directive (AD) for General Electric Company (GE) CF34-10E series turbofan engines. This AD was prompted by a report of heavy wear found on the seating surface of the center vent duct (CVD) (commonly referred to as center vent tube) support ring and on the inside diameter of the fan drive shaft at the mating location. This AD requires removing from service all CVD support assemblies and any fan drive shaft on the affected engines if wear is found on either the CVD support ring or the fan drive shaft. We are issuing this AD to prevent fan drive shaft failure, leading to uncontained engine failure and damage to the airplane.</t>
  </si>
  <si>
    <t>77 FR 3088</t>
  </si>
  <si>
    <t>Annual Stress Test</t>
  </si>
  <si>
    <t>The Federal Deposit Insurance Corporation (the “Corporation” or “FDIC”) requests comment on this proposed rule that implements the requirements in Section 165(i) of the Dodd-Frank Wall Street Reform and Consumer Protection Act (the “Dodd-Frank Act”) regarding stress tests (“proposed rule”). This proposed rule would implement section 165(i)(2) by requiring state nonmember banks and state savings associations supervised by the Corporation with total consolidated assets of more than $10 billion to conduct annual stress tests in accordance with the proposed rule, report the results of such stress tests to the Corporation and the Board of Governors of the Federal Reserve System (“Board”) at such time and in such a form containing the information required by the Corporation, and publish a summary of the results of the required stress tests.</t>
  </si>
  <si>
    <t>77 FR 3166</t>
  </si>
  <si>
    <t>3064-AD91</t>
  </si>
  <si>
    <t>http://www.federalregister.gov/a/2012-1135/p-75</t>
  </si>
  <si>
    <t>http://www.federalregister.gov/a/2012-1197/p-21</t>
  </si>
  <si>
    <t>Airworthiness Directives; Bombardier, Inc. Airplanes</t>
  </si>
  <si>
    <t>We propose to adopt a new airworthiness directive (AD) for certain Bombardier, Inc. Model CL-600-2B19 (Regional Jet Series 100 &amp; 440) airplanes. This proposed AD was prompted by a report of a fire which started in the vicinity of an electrical panel that was fed by oxygen escaping from a damaged third crew person oxygen line that occurred while the airplane was on the ground. This proposed AD would require replacing and changing the routing of the flexible oxygen hose of the third crew person oxygen line and modifying the entrance compartment assembly. We are proposing this AD to prevent the possibility of damage to the third crew person oxygen line and an oxygen-fed fire in the airplane.</t>
  </si>
  <si>
    <t>77 FR 3184</t>
  </si>
  <si>
    <t>http://www.federalregister.gov/a/2012-1202/p-25</t>
  </si>
  <si>
    <t>Airworthiness Directives; the Boeing Company Airplanes</t>
  </si>
  <si>
    <t>We propose to adopt a new airworthiness directive (AD) for certain Model 767-200 and -300 series airplanes. This proposed AD was prompted by reports of fatigue cracking on the lower main sill inner chord of the hatch opening of the overwing emergency exit. This proposed AD would require repetitive inspections for cracking, corrosion damage, and any other irregularity of the lower main sill inner chord and surrounding structure, and repair if necessary. We are proposing this AD to detect and correct fatigue cracking on the lower main sill inner chord of the hatch opening of the overwing emergency exit, which could result in reduced structural integrity of the hatch opening of the overwing emergency exit and consequent rapid decompression of the airplane.</t>
  </si>
  <si>
    <t>77 FR 3187</t>
  </si>
  <si>
    <t>Animal and Plant</t>
  </si>
  <si>
    <t>Chronic Wasting Disease Herd Certification Program</t>
  </si>
  <si>
    <t xml:space="preserve">In accordance with the Paperwork Reduction Act of 1995, this notice announces the Animal and Plant Health Inspection Service's intention to request a reinstatement of an information collection to help eliminate chronic wasting disease from farmed or captive cervid herds in the United States.Show </t>
  </si>
  <si>
    <t>77 FR 3434</t>
  </si>
  <si>
    <t>0579-AB35</t>
  </si>
  <si>
    <t>http://www.federalregister.gov/a/2012-1310/p-27</t>
  </si>
  <si>
    <t>http://www.federalregister.gov/a/2012-365/p-22</t>
  </si>
  <si>
    <t>Airworthiness Directives; Eurocopter France (ECF) Model AS350B, B1, B2</t>
  </si>
  <si>
    <t>We are superseding an existing airworthiness directive (AD) for the specified ECF model helicopters. This AD results from a mandatory continuing airworthiness information (MCAI) AD issued by the European Aviation Safety Agency (EASA), which is the Technical Agent for the Member States of the European Union. The MCAI AD states that some cracks have been discovered in the spar of the upper fin on Model AS355N helicopters. Due to the fin design similarity between AS350 and AS355 helicopters, this AD action applies to both helicopter models. Modifying the upper and lower fin attachment is intended to prevent failure of a spar, loss of a fin, a separated fin hitting a rotor, and subsequent loss of control of a helicopter.</t>
  </si>
  <si>
    <t>77 FR 3380</t>
  </si>
  <si>
    <t>Comptroller of Currency</t>
  </si>
  <si>
    <t>77 FR 3408</t>
  </si>
  <si>
    <t>1557-AD58</t>
  </si>
  <si>
    <t>This proposed rule would implement section 165(i) of the Dodd-Frank Wall Street Reform and Consumer Protection Act (“Dodd-Frank Act”) which requires certain companies to conduct annual stress tests pursuant to regulations prescribed by their respective primary financial regulatory agencies. Specifically, this proposed rule would require national banks and Federal savings associations with total consolidated assets of more than $10 billion to conduct an annual stress test as prescribed by this proposed rule. In addition to the annual stress test requirement, such institutions would be subject to certain reporting and disclosure requirements.</t>
  </si>
  <si>
    <t>http://www.federalregister.gov/a/2012-1274/p-66</t>
  </si>
  <si>
    <t>Federal Transit Admin</t>
  </si>
  <si>
    <t>Major Capital Investment Projects</t>
  </si>
  <si>
    <t>This notice of proposed rulemaking (NPRM) proposes a new regulatory framework for FTA's evaluation and rating of major new transit investments seeking funding under the discretionary “New Starts” and “Small Starts” programs. This notice of proposed rulemaking is being published concurrently with a Notice of Availability of proposed guidance that proposes new measures and methods for calculating the project justification and local financial commitment criteria specified in statute and this proposed rule. FTA seeks public comment on both this proposed rule and the proposed guidance.</t>
  </si>
  <si>
    <t>77 FR 3848</t>
  </si>
  <si>
    <t>2132-AB02</t>
  </si>
  <si>
    <t>http://www.federalregister.gov/a/2012-1198/p-613</t>
  </si>
  <si>
    <t>http://www.federalregister.gov/a/2012-1198/p-594</t>
  </si>
  <si>
    <t>http://www.federalregister.gov/a/2012-1125/p-28</t>
  </si>
  <si>
    <t>We are adopting a new airworthiness directive (AD) for certain The Boeing Company Model 757-200, -200CB, and -300 series airplanes with off-wing escape slide systems installed. This AD was prompted by reports of in-flight loss of the off-wing escape slide. This AD requires modifying the door latch fittings and witness mark placards of the off-wing escape slide systems; and for certain airplanes, replacing the bearings and lockbase retainer in the door latch assembly, relocating and adjusting the sensor target and the sensor proximity switch, and testing to ensure positive door locking and corrective action if necessary. For certain airplanes, this AD would also require installing a bumper assembly and placards. We are issuing this AD to prevent the in-flight loss of the off-wing escape slide, which could result in the unavailability of the escape slide during an emergency evacuation. Additionally, the departed slide could cause damage to the fuselage, wing, flaps, or stabilizer, which could degrade flight control.</t>
  </si>
  <si>
    <t>77 FR 3579</t>
  </si>
  <si>
    <t>http://www.federalregister.gov/a/2012-1122/p-14</t>
  </si>
  <si>
    <t>Airworthiness Directives; Cirrus Design Corporation Airplanes</t>
  </si>
  <si>
    <t>We are adopting a new airworthiness directive (AD) for certain Cirrus Design Corporation (Cirrus) Model SR22T airplanes. This AD was prompted by reports of partial loss of engine power due to a dislodged rubber gasket/seal being ingested into the turbocharger. This AD requires inspection and modification of the air box flange welds and slots and installation of induction system air box seals as applicable. We are issuing this AD to correct the unsafe condition on these products.</t>
  </si>
  <si>
    <t>77 FR 3585</t>
  </si>
  <si>
    <t>http://www.federalregister.gov/a/2012-1430/p-100</t>
  </si>
  <si>
    <t>Import Tolerances for Residues of Unapproved New Animal Drugs</t>
  </si>
  <si>
    <t>The Food and Drug Administration (FDA) is proposing to establish procedures by which a person may request that the Agency establish or amend tolerances for unapproved new animal drugs where edible portions of animals imported into the United States may contain residues of such drugs (import tolerances), as well as procedures to revoke an existing import tolerance. Such import tolerances provide a basis for legally marketing food of animal origin that is imported into the United States and contains residues of unapproved new animal drugs.</t>
  </si>
  <si>
    <t>77 FR 3653</t>
  </si>
  <si>
    <t>0910-AF78</t>
  </si>
  <si>
    <t>Changes To Implement Leahy-Smith America Invents Act, Revise Reexamination</t>
  </si>
  <si>
    <t>The United States Patent and Trademark Office (Office) is proposing to amend the rules of practice in patent cases to implement the supplemental examination provisions of the Leahy-Smith America Invents Act. The supplemental examination provisions permit a patent owner to request supplemental examination of a patent by the Office to consider, reconsider, or correct information believed to be relevant to the patent. These provisions could assist the patent owner in addressing certain challenges to the enforceability of the patent during litigation. The Office is also proposing to adjust the fee for filing a request for ex parte reexamination and to set a fee for petitions filed in ex parte and inter partes reexamination proceedings to more accurately reflect the cost of these processes.</t>
  </si>
  <si>
    <t>77 FR 3666</t>
  </si>
  <si>
    <t>0651-AC69</t>
  </si>
  <si>
    <t>http://www.federalregister.gov/a/2012-1480/p-115</t>
  </si>
  <si>
    <t>Information Reporting by Passport Applicants</t>
  </si>
  <si>
    <t>IRS</t>
  </si>
  <si>
    <t>77 FR 3964</t>
  </si>
  <si>
    <t>1545-AJ93</t>
  </si>
  <si>
    <t>This document contains proposed regulations that provide information reporting rules for certain passport applicants. These regulations do not provide information reporting rules for individuals applying to become permanent residents (green card holders). This document also withdraws the notice of proposed rulemaking (57 FR 61373) published in the Federal Register on December 24, 1992.</t>
  </si>
  <si>
    <t>http://www.federalregister.gov/a/2012-1567/p-15</t>
  </si>
  <si>
    <t>Nutrition Standards in the National School Lunch and School Breakfast Programs</t>
  </si>
  <si>
    <t>77 FR 4088</t>
  </si>
  <si>
    <t>0584-AD59</t>
  </si>
  <si>
    <t>This final rule updates the meal patterns and nutrition standards for the National School Lunch and School Breakfast Programs to align them with the Dietary Guidelines for Americans. This rule requires most schools to increase the availability of fruits, vegetables, whole grains, and fat-free and low-fat fluid milk in school meals; reduce the levels of sodium, saturated fat and trans fat in meals; and meet the nutrition needs of school children within their calorie requirements. These improvements to the school meal programs, largely based on recommendations made by the Institute of Medicine of the National Academies, are expected to enhance the diet and health of school children, and help mitigate the childhood obesity trend.</t>
  </si>
  <si>
    <t>http://www.federalregister.gov/a/2012-1010/p-414</t>
  </si>
  <si>
    <t>Airworthiness Directives; Thielert Aircraft Engines GmbH Reciprocating Engines</t>
  </si>
  <si>
    <t>77 FR 4217</t>
  </si>
  <si>
    <t>We are adopting a new airworthiness directive (AD) for all Thielert Aircraft Engines GmbH (TAE) TAE 125-02-99 and TAE 125-02-114 reciprocating engines. This AD was prompted by in-flight engine shutdown incidents reported on airplanes equipped with TAE 125 engines. We are issuing this AD to prevent in-flight engine shutdown, which could result in loss of control of the airplane.</t>
  </si>
  <si>
    <t>http://www.federalregister.gov/a/2012-1607/p-17</t>
  </si>
  <si>
    <t>FERC</t>
  </si>
  <si>
    <t>Storage Reporting Requirements of Natural Gas Companies</t>
  </si>
  <si>
    <t>77 FR 4220</t>
  </si>
  <si>
    <t>In this Final Rule, the Commission eliminates the semi-annual storage reporting requirements for Interstate and Intrastate Natural Gas Companies. The Commission finds that these particular reporting requirements are largely duplicative with other reporting requirements.</t>
  </si>
  <si>
    <t>http://www.federalregister.gov/a/2012-1612/p-62</t>
  </si>
  <si>
    <t>2012-1612</t>
  </si>
  <si>
    <t>Modernization of Poultry Slaughter Inspection</t>
  </si>
  <si>
    <t>77 FR 4408</t>
  </si>
  <si>
    <t>0583-AD32</t>
  </si>
  <si>
    <t>The Food Safety and Inspection Service (FSIS) is proposing a new inspection system for young chicken and turkey slaughter establishments that would replace the current Streamlined Inspection System (SIS), the New Line Speed Inspection System (NELS), and the New Turkey Inspection System (NTIS). The Agency is also proposing several changes that would affect all establishments that slaughter poultry other than ratites, regardless of the inspection system under which they operate. This proposed rule is a result of the Agency's 2011 regulatory review efforts conducted under Executive Order 13563 on Improving Regulation and Regulatory Review.</t>
  </si>
  <si>
    <t>http://www.federalregister.gov/a/2012-1516/p-425</t>
  </si>
  <si>
    <t>Defense Acquisition</t>
  </si>
  <si>
    <t>Defense Federal Acquisition Regulation Supplement; Performance-Based</t>
  </si>
  <si>
    <t>DoD is proposing to amend the Defense Federal Acquisition Regulation Supplement (DFARS) to provide detailed guidance and instructions on the use of the performance-based payments analysis tool.</t>
  </si>
  <si>
    <t>77 FR 4638</t>
  </si>
  <si>
    <t>0750-AH54</t>
  </si>
  <si>
    <t>http://www.federalregister.gov/a/2012-1498/p-21</t>
  </si>
  <si>
    <t>Employment and Training</t>
  </si>
  <si>
    <t>Senior Community Service Employment Program</t>
  </si>
  <si>
    <t>The Employment and Training Administration (ETA) of the Department of Labor (Department) issues this final rule to implement an additional indicator for volunteer work in the Senior Community Service Employment Program (SCSEP). Specifically, this rule amends our regulations regarding Performance Accountability for title V of the Older Americans Act (OAA) and corresponding definitions. These regulations provide administrative and programmatic guidance and requirements for the implementation of the SCSEP.</t>
  </si>
  <si>
    <t>77 FR 4654</t>
  </si>
  <si>
    <t>1205-AB60</t>
  </si>
  <si>
    <t>https://federalregister.gov/a/2012-1324</t>
  </si>
  <si>
    <t>http://www.federalregister.gov/a/2012-1954/p-12</t>
  </si>
  <si>
    <t>Airworthiness Directives; Rolls-Royce plc (RR) RB211-535</t>
  </si>
  <si>
    <t>We are superseding an existing airworthiness directive (AD) for all RR RB211-535E4-37, -535E4-B-37, -535E4-B-75, and -535E4-C-37 turbofan engines. That AD currently requires performing initial and repetitive visual and fluorescent penetrant inspections (FPI) of the low-pressure (LP) turbine stage 1, 2, and 3 discs to detect cracks in the discs. This new AD continues to require those inspections and changes the definition of a shop visit to be less restrictive. This AD was prompted by our finding that the definition of shop visit in the existing AD was too restrictive. We are issuing this AD to revise the definition of shop visit and to detect cracks in the LP turbine stage 1, 2, and 3 discs, which could result in an uncontained release of LP turbine blades and damage to the airplane.</t>
  </si>
  <si>
    <t>77 FR 4648</t>
  </si>
  <si>
    <t>http://www.federalregister.gov/a/2011-13014/p-27</t>
  </si>
  <si>
    <t>http://www.federalregister.gov/a/2012-1953/p-22</t>
  </si>
  <si>
    <t>We are superseding two existing airworthiness directives (ADs) for General Electric Company (GE) CF6-45 and CF6-50 series turbofan engines with certain low-pressure turbine (LPT) rotor stage 3 disks installed. The existing ADs currently require inspections of high-pressure turbine (HPT) and LPT rotors, engine checks, and vibration surveys. This new AD retains the requirements of the two ADs being superseded, adds an optional LPT rotor stage 3 disk removal after a failed HPT blade borescope inspection (BSI) or a failed engine core vibration survey, establishes a new lower life limit for the affected LPT rotor stage 3 disks, and requires removing these disks from service at times determined by a drawdown plan. This AD was prompted by the determination that a new lower life limit for the LPT rotor stage 3 disks is necessary. We are issuing this AD to prevent critical life-limited rotating engine part failure, which could result in an uncontained engine failure and damage to the airplane.</t>
  </si>
  <si>
    <t>77 FR 4650</t>
  </si>
  <si>
    <t>http://www.federalregister.gov/a/2011-27006/p-22</t>
  </si>
  <si>
    <t>Education</t>
  </si>
  <si>
    <t>http://www.federalregister.gov/a/2012-2125/p-233</t>
  </si>
  <si>
    <t>Final Revisions to Certain Data Collection and Reporting Requirements</t>
  </si>
  <si>
    <t>The Secretary of Education (Secretary) issues final revisions to certain data collection and reporting requirements, and a final priority, under the State Fiscal Stabilization Fund program.</t>
  </si>
  <si>
    <t>77 FR 4663</t>
  </si>
  <si>
    <t>1894-AA02</t>
  </si>
  <si>
    <t>http://www.federalregister.gov/a/2012-2125/p-195</t>
  </si>
  <si>
    <t>http://www.federalregister.gov/a/2012-2125/p-199</t>
  </si>
  <si>
    <t>http://www.federalregister.gov/a/2012-1835/p-98</t>
  </si>
  <si>
    <t xml:space="preserve">National School Lunch Program: Direct Certification Continuous Improvement </t>
  </si>
  <si>
    <t>This rule proposes to amend the National School Lunch Program (NSLP) regulations to incorporate provisions of the Healthy, Hunger-Free Kids Act of 2010 designed to encourage States to improve direct certification efforts with the Supplemental Nutrition Assistance Program (SNAP). The provisions would require State agencies to meet certain direct certification performance benchmarks and to develop and implement continuous improvement plans if they fail to do so. This rule also proposes to amend NSLP and SNAP regulations to provide for the collection of data elements needed to compute each State's direct certification performance rate to compare with the new benchmarks.</t>
  </si>
  <si>
    <t>77 FR 4688</t>
  </si>
  <si>
    <t>0584-AE10</t>
  </si>
  <si>
    <t>NCUA</t>
  </si>
  <si>
    <t>http://www.federalregister.gov/a/2012-2206/p-76</t>
  </si>
  <si>
    <t>Loan Workouts and Nonaccrual Policy, and Regulatory Reporting</t>
  </si>
  <si>
    <t>NCUA proposes to amend its regulations to require federally insured credit unions (FICUs) to maintain written policies that address the management of loan workout arrangements and nonaccrual policies for loans, consistent with industry practice or Financial Institutions Examination Council (FFIEC) requirements. The proposed rulemaking includes guidelines set forth as an interpretive ruling and policy statement (IRPS) and incorporated as an appendix to the rule that will assist FICUs in complying with the rule, including the regulatory reporting of troubled debt restructured loans (TDR loans or TDRs) in FICU Call Reports. The NCUA Board (Board) believes this proposed rulemaking and IRPS is timely considering the growth of these types of loans during the recent economic stresses experienced in the financial industry.</t>
  </si>
  <si>
    <t>77 FR 4927</t>
  </si>
  <si>
    <t>3133-AE01</t>
  </si>
  <si>
    <t xml:space="preserve">Further Amendments to General Regulations, Incorporate Tobacco Products </t>
  </si>
  <si>
    <t>The Food and Drug Administration (FDA) is amending certain of its general regulations to include tobacco products, where appropriate, in light of FDA's authority to regulate these products under the Family Smoking Prevention and Tobacco Control Act (Tobacco Control Act). With these amendments, tobacco products are subject to the same general requirements that apply to other FDA-regulated products.</t>
  </si>
  <si>
    <t>77 FR 5171</t>
  </si>
  <si>
    <t>0910-AG60</t>
  </si>
  <si>
    <t>http://www.federalregister.gov/a/2012-2289/p-48</t>
  </si>
  <si>
    <t>CMS</t>
  </si>
  <si>
    <t>Medicaid Program; Covered Outpatient Drugs</t>
  </si>
  <si>
    <t>This proposed rule would revise requirements pertaining to Medicaid reimbursement for covered outpatient drugs to implement provisions of the Patient Protection and Affordable Care Act of 2010, as amended by the Health Care and Education Reconciliation Act of 2010 (collectively known as the Affordable Care Act). This proposed rule would also revise other requirements related to covered outpatient drugs, including key aspects of Medicaid coverage, payment, and the drug rebate program. Therefore, we are proposing to amend 42 CFR part 447, subpart I to implement specific provisions of the Affordable Care Act.</t>
  </si>
  <si>
    <t>77 FR 5318</t>
  </si>
  <si>
    <t>0938-AQ41</t>
  </si>
  <si>
    <t>http://www.federalregister.gov/a/2012-2014/p-495</t>
  </si>
  <si>
    <t>http://www.federalregister.gov/a/2012-2091/p-69</t>
  </si>
  <si>
    <t>Interest Rate Risk Policy and Program</t>
  </si>
  <si>
    <t>NCUA is issuing a final rule requiring Federally insured credit unions to develop and adopt a written policy on interest rate risk management and a program to effectively implement that policy, as part of their asset liability management responsibilities. The interest rate risk policy and implementation program will be among the factors NCUA will consider in determining a credit union's insurability. To assist credit unions, the final rule includes an appendix setting forth guidance on developing an interest rate risk policy and an effective implementation program based on generally recognized best practices for safely and soundly managing interest rate risk.</t>
  </si>
  <si>
    <t>77 FR 5155</t>
  </si>
  <si>
    <t>3133-AD66</t>
  </si>
  <si>
    <t>National Indian Gaming</t>
  </si>
  <si>
    <t>Review and Approval of Existing Ordinances or Resolutions; Repeal</t>
  </si>
  <si>
    <t>The National Indian Gaming Commission is repealing obsolete regulations relating to tribal gaming ordinances enacted prior to 1993 that have not yet been submitted to the NIGC Chair. The repealed regulations apply only to gaming ordinances enacted by Tribes prior to January 22, 1993, and not yet submitted to the Chairwoman. Based upon comments received, the Commission believes that all gaming ordinances enacted prior to January 22, 1993, have been submitted to the Chair for review. Therefore, this regulation is no longer necessary, and the Commission removes it in its entirety.</t>
  </si>
  <si>
    <t>77 FR 5183</t>
  </si>
  <si>
    <t>3141-AA45</t>
  </si>
  <si>
    <t>https://federalregister.gov/a/2012-2257</t>
  </si>
  <si>
    <t>Maritime Administration</t>
  </si>
  <si>
    <t>Retrospective Review Under E.O. 13563: Removal of Obsolete Regulations</t>
  </si>
  <si>
    <t>In accordance with Executive Order 13563, “Improving Regulation and Regulatory Review,” the Maritime Administration (MarAd) is evaluating the continued validity of its rules and determining whether they effectively address current issues. As part of this review, MarAd has decided to remove parts of its regulations. The Maritime Security Act of 1996, established the Maritime Security Program, which replaced the Operating-Differential Subsidy (ODS) Program. Therefore, the regulations pertaining to the ODS Program and the Construction-Differential (CDS) Program are no longer in use. In addition, the disuse of regulations pertaining to the CDS program, have rendered these regulations obsolete. This rulemaking, deleting these obsolete regulations, will have no substantive effect on the regulated public.</t>
  </si>
  <si>
    <t>77 FR 5193</t>
  </si>
  <si>
    <t>2133-AB80</t>
  </si>
  <si>
    <t>https://federalregister.gov/a/2012-2256</t>
  </si>
  <si>
    <t>http://www.federalregister.gov/a/2012-2301/p-51</t>
  </si>
  <si>
    <t>We are revising an earlier proposed airworthiness directive (AD) for all Model 747-100B SUD, 747-300, 747-400, and 747-400D series airplanes; and Model 747-200B series airplanes having a stretched upper deck. The original NPRM would have superseded an existing AD that currently requires repetitively inspecting for cracking or discrepancies of the fasteners in the tension ties, shear webs, and frames at body stations 1120 through 1220; and related investigative and corrective actions if necessary. The original NPRM proposed to require modifying the frame-to-tension-tie joints at body stations 1120 through 1220 (including related investigative actions and corrective actions if necessary), which would provide a terminating action for the repetitive inspections. The original NPRM also proposed to require new repetitive inspections after the modification, corrective actions if necessary, and additional modification requirements at a specified time after the first modification. The original NPRM also proposed to remove certain airplanes from the applicability. The original NPRM was prompted by reports of cracked and severed tension ties, broken fasteners, and cracks in the frame, shear web, and shear ties adjacent to tension ties for the upper deck. This action revises the original NPRM by adding repetitive open hole high frequency eddy current (HFEC) inspections for cracking in the forward and aft tension tie channels, and repair if necessary. For certain airplanes, this supplemental NPRM also requires a one-time angle inspection to determine if the angle is installed correctly, and re-installation if necessary; and a one-time open hole HFEC inspection at the fastener locations where the tension tie previously attached to the frame prior to certain modifications, and repair if necessary. This supplemental NPRM also, for the Stage 2 inspections, reduces the initial compliance times for those inspections. We are proposing this supplemental NPRM to detect and correct cracking of the tension ties, shear webs, and frames of the upper deck, which could result in rapid decompression and reduced structural integrity of the airplane.</t>
  </si>
  <si>
    <t>77 FR 5195</t>
  </si>
  <si>
    <t>Retrospective Review Under E.O. 13563: Seamen's Claims</t>
  </si>
  <si>
    <t>77 FR 5217</t>
  </si>
  <si>
    <t>2133-AB79</t>
  </si>
  <si>
    <t>In accordance with Executive Order 13563, “Improving Regulation and Regulatory Review,” the Maritime Administration (MarAd) is evaluating the continued validity of its rules and determining whether they effectively address current issues. As part of this review, MarAd is soliciting public comment concerning clarification of its regulations pertaining to seamen's claims, administrative action taken against MarAd, and litigation pertaining to such matters. Specifically, MarAd proposes to update and modernize the existing regulations and to adopt a procedural process to more effectively address claims arising under the Suits in Admiralty Act, the Admiralty Extension Act and the Clarification Act. The revised regulations implement the Clarification Act and implement a process to resolve administrative claims arising under the Admiralty Extension Act, and both the Suits in Admiralty Act and the Public Vessels Act, respectively. MarAd will consider the comments it receives and determine whether any changes should be made to the proposed regulation.</t>
  </si>
  <si>
    <t>https://federalregister.gov/a/2012-2253</t>
  </si>
  <si>
    <t>Employee Benefits</t>
  </si>
  <si>
    <t>Reasonable Contract or Arrangement Under Section 408(b)(2)</t>
  </si>
  <si>
    <t>This document contains a final regulation under the Employee Retirement Income Security Act of 1974 (ERISA or the Act) requiring that certain service providers to pension plans disclose information about the service providers' compensation and potential conflicts of interest. These disclosure requirements are established as part of a statutory exemption from ERISA's prohibited transaction provisions. This regulation will affect pension plan sponsors and fiduciaries and certain service providers to such plans.</t>
  </si>
  <si>
    <t>77 FR 5632</t>
  </si>
  <si>
    <t>1210-AB08</t>
  </si>
  <si>
    <t>http://www.federalregister.gov/a/2012-2262/p-195</t>
  </si>
  <si>
    <t>http://www.federalregister.gov/a/2012-2423/p-26</t>
  </si>
  <si>
    <t>Airworthiness Directives; Aeronautical Accessories Inc.</t>
  </si>
  <si>
    <t>We propose to adopt a new airworthiness directive (AD) for the Aeronautical Accessories Inc. (AAI) High Landing Gear Aft Crosstube Assembly (aft crosstube) installed on certain Bell Helicopter Textron, Inc. (Bell) and Agusta S.p.A. (Agusta) model helicopters as an approved Bell part installed during production or based on a Supplemental Type Certificate (STC). This proposed AD is prompted by three reports of failed crosstubes because of cracks. The proposed actions are intended to prevent failure of a crosstube, collapse of the landing gear, and subsequent loss of control of the helicopter.</t>
  </si>
  <si>
    <t>77 FR 5420</t>
  </si>
  <si>
    <t>Longevity Annuity Contracts</t>
  </si>
  <si>
    <t>This document contains proposed regulations relating to the purchase of longevity annuity contracts under tax-qualified defined contribution plans under section 401(a) of the Internal Revenue Code (Code), section 403(b) plans, individual retirement annuities and accounts (IRAs) under section 408, and eligible governmental section 457 plans. These regulations will provide the public with guidance necessary to comply with the required minimum distribution rules under section 401(a)(9). The regulations will affect individuals for whom a longevity annuity contract is purchased under these plans and IRAs (and their beneficiaries), sponsors and administrators of these plans, trustees and custodians of these IRAs, and insurance companies that issue longevity annuity contracts under these plans and IRAs. This document also provides a notice of a public hearing on these proposed regulations.</t>
  </si>
  <si>
    <t>77 FR 5443</t>
  </si>
  <si>
    <t>1545-BK23</t>
  </si>
  <si>
    <t>http://www.federalregister.gov/a/2012-2340/p-13</t>
  </si>
  <si>
    <t>Homeland Security</t>
  </si>
  <si>
    <t>Establishment of Global Entry Program</t>
  </si>
  <si>
    <t>This final rule adopts, with some changes, a notice of proposed rulemaking published in the Federal Register on November 19, 2009, which proposed establishing an international trusted traveler program called Global Entry. This voluntary program allows U.S. Customs and Border Protection (CBP) to expedite clearance of pre-approved, low-risk air travelers arriving in the United States. This final rule establishes Global Entry as an ongoing voluntary regulatory program.</t>
  </si>
  <si>
    <t>77 FR 5681</t>
  </si>
  <si>
    <t>2012-2470</t>
  </si>
  <si>
    <t>http://www.federalregister.gov/a/2012-2470/p-134</t>
  </si>
  <si>
    <t>http://www.federalregister.gov/a/2012-2470/p-118</t>
  </si>
  <si>
    <t>SBA</t>
  </si>
  <si>
    <t>Surety Bond Guarantee Program-Quick Bond Guarantee</t>
  </si>
  <si>
    <t>This proposed rule would implement a streamlined application process in the Prior Approval Program of the Surety Bond Guarantee (SBG) Program for contract amounts not exceeding $250,000 and would make other minor administrative changes to the SBG Program regulations to, among other things, clarify the procedures for submitting the application forms and paying of fees, and delete an obsolete reference to a form.</t>
  </si>
  <si>
    <t>77 FR 5721</t>
  </si>
  <si>
    <t>3245-AG39</t>
  </si>
  <si>
    <t>http://www.federalregister.gov/a/2012-2519/p-33</t>
  </si>
  <si>
    <t>http://www.federalregister.gov/a/2012-2622/p-23</t>
  </si>
  <si>
    <t>Airworthiness Directives; Airbus Airplanes</t>
  </si>
  <si>
    <t>We propose to adopt a new airworthiness directive (AD) for all Airbus Model A300 B2-1C, B2K-3C, B2-203, B4-2C, B4-103, and B4-203 airplanes. This proposed AD was prompted by analysis that in a specific failure case of the upper primary attachment of the trimmable horizontal stabilizer actuator (THSA); the THSA upper secondary attachment would engage because it could only withstand the loads for a limited period of time. This proposed AD would require installation of three secondary retention plates for the gimbal bearings on the THSA upper primary attachment. We are proposing this AD to prevent failure of the secondary load path, which could result in loss of control of the airplane.</t>
  </si>
  <si>
    <t>77 FR 5726</t>
  </si>
  <si>
    <t>http://www.federalregister.gov/a/2012-2619/p-24</t>
  </si>
  <si>
    <t>We propose to supersede an existing airworthiness directive (AD) that applies to certain Bombardier, Inc. Model CL-600-2C10 (Regional Jet Series 700, 701 &amp; 702), CL-600-2D15 (Regional Jet Series 705), and CL-600-2D24 (Regional Jet Series 900) airplanes. The existing AD currently requires a one-time inspection of the main landing gear (MLG) shock strut assemblies for part and serial numbers; for certain MLG shock strut assemblies, a one-time inspection of the torque link apex joint, and corrective actions if necessary; and, for certain MLG shock strut assemblies, replacement or rework of the apex nut. Since we issued that AD, we have determined that part and serial numbers for MLG shock strut assemblies for Model CL-600-2D15 and CL-600-2D24 airplanes were inadvertently omitted from certain requirements of the existing AD. This proposed AD would continue to require the actions in the existing AD, and would add the previously omitted part and serial numbers. We are proposing this AD to detect and correct improper assembly and damage of the MLG torque link apex joint, which could cause heavy vibration during landing, consequent damage to MLG components, and subsequent collapse of the MLG.</t>
  </si>
  <si>
    <t>77 FR 5730</t>
  </si>
  <si>
    <t>ATF</t>
  </si>
  <si>
    <t>http://www.federalregister.gov/a/2012-2472/p-41</t>
  </si>
  <si>
    <t>The Department of Justice is proposing to amend the regulations of the Bureau of Alcohol, Tobacco, Firearms, and Explosives (ATF) to extend the term of import permits for firearms, ammunition, and defense articles from 1 year to 2 years. The additional time will allow importers sufficient time to complete the importation of the authorized commodity. In addition, it will eliminate the need for the importer to submit a new import application, ATF Form 6, where the importation was not completed within the 1-year period. Extending the term of import permits will result in a substantial cost and time savings for both the industry and ATF. This proposed change would be consistent with Executive Order 13563 of January 18, 2011, which directs agencies to review existing significant rules to make regulatory programs more effective or less burdensome in achieving regulatory objectives.</t>
  </si>
  <si>
    <t>77 FR 5735</t>
  </si>
  <si>
    <t>1140-AA42</t>
  </si>
  <si>
    <t>S. 1449</t>
  </si>
  <si>
    <t>S. 1449 would impose private-sector mandates by requiring manufacturers of child safety
seats, agricultural equipment, motor vehicles and vehicle parts to comply with new safety
standards. It also would impose new requirements on importers of motor vehicles and
vehicle parts, as well as car dealerships. The cost of several of the mandates related to
motor vehicle safety would depend on future regulations. However, because the
requirements would apply to a large number of vehicles intended for sale in the United
States each year, CBO estimates that the total cost of the mandates would probably exceed
the annual threshold established in UMRA for private-sector mandates ($146 million in
2012, adjusted annually for inflation) in at least one of the first five years the mandates are
in effect.</t>
  </si>
  <si>
    <t>Motor Vehicle and Highway Safety Improvement Act of 2011</t>
  </si>
  <si>
    <t>http://www.cbo.gov/ftpdocs/127xx/doc12736/s1449.pdf</t>
  </si>
  <si>
    <t>Pryor, Mark</t>
  </si>
  <si>
    <t>Protection of Cleared Swaps Customer Contracts and Collateral</t>
  </si>
  <si>
    <t>The Commodity Futures Trading Commission (the “Commission”) is adopting final regulations to implement new statutory provisions enacted by Title VII of the Dodd-Frank Wall Street Reform and Consumer Protection Act (the “Dodd-Frank Act”). Specifically, these regulations impose requirements on futures commission merchants (“FCMs”) and derivatives clearing organizations (“DCOs”) regarding the treatment of cleared swaps customer contracts (and related collateral), and make conforming amendments to bankruptcy provisions applicable to commodity brokers under the Commodity Exchange Act (the “CEA”).</t>
  </si>
  <si>
    <t>77 FR 6336</t>
  </si>
  <si>
    <t>3038-AC99</t>
  </si>
  <si>
    <t>https://federalregister.gov/a/2012-1033</t>
  </si>
  <si>
    <t>http://www.federalregister.gov/a/2012-2148/p-381</t>
  </si>
  <si>
    <t>Training, Qualification, and Oversight for Safety-Related Railroad</t>
  </si>
  <si>
    <t>FRA proposes regulations establishing minimum training standards for each category and subcategory of safety-related railroad employee, as required by the Rail Safety Improvement Act of 2008. The proposed rule would require each railroad or contractor that employs one or more safety-related railroad employee to develop and submit a training program to FRA for approval and to designate the qualification of each such employee. As part of that program, most employers would need to conduct periodic oversight of their own employees to determine compliance with Federal railroad safety laws, regulations, and orders applicable to those employees. The proposal would also require most railroads to conduct annual written reviews of their training programs to close performance gaps. Furthermore, FRA proposes specific training and qualification requirements for operators of roadway maintenance machines that can hoist, lower, and horizontally move a suspended load. Finally, FRA proposes minor clarifying amendments to the existing training requirements for railroad and contractor employees that perform brake system inspections, tests, or maintenance.</t>
  </si>
  <si>
    <t>77 FR 6412</t>
  </si>
  <si>
    <t>2130-AC06</t>
  </si>
  <si>
    <t>http://www.federalregister.gov/a/2012-2148/p-343</t>
  </si>
  <si>
    <t>http://www.federalregister.gov/a/2012-2148/p-346</t>
  </si>
  <si>
    <t>Airworthiness Directives; Eurocopter France Helicopters</t>
  </si>
  <si>
    <t>We are adopting an airworthiness directive (AD) for the Eurocopter France (ECF) Model AS332L2 helicopter and superseding an AD for the Model EC225LP helicopter. This AD is prompted by the manufacturer issuing additional corrective action to prevent failure of the main gearbox (MGB) due to the degradation of the epicyclic module of the MGB and expands the applicability to include the ECF Model AS332L2 helicopter because an investigation showed a failure within the epicyclic reduction gear module resulted in the rupture of the MGB case and separation of the main rotor head of a model AS332L2 helicopter in 2009. These actions are intended to prevent failure of the MGB and subsequent loss of control of the helicopter.</t>
  </si>
  <si>
    <t>77 FR 5991</t>
  </si>
  <si>
    <t>http://www.federalregister.gov/a/2012-1118/p-38</t>
  </si>
  <si>
    <t>http://www.federalregister.gov/a/2012-2004/p-14</t>
  </si>
  <si>
    <t>We are adopting a new airworthiness directive (AD) for certain The Boeing Company Model 737-100, -200, -200C, and -300 series airplanes. This AD was prompted by a report from the airplane manufacturer that airplanes were assembled with air distribution ducts in the environmental control system (ECS) wrapped with Boeing Material Specification (BMS) 8-39 or Aeronautical Materials Specifications (AMS) 3570 polyurethane foam insulation, a material with fire-retardant properties that deteriorate with age. This AD requires reworking certain air distribution ducts in the ECS. We are issuing this AD to prevent ignition of the BMS 8-39 or AMS 3570 polyurethane foam insulation on the duct assemblies of the ECS due to a potential electrical arc, which could start a small fire and lead to a larger fire that may spread throughout the airplane through the ECS.</t>
  </si>
  <si>
    <t>77 FR 5996</t>
  </si>
  <si>
    <t>http://www.federalregister.gov/a/2012-2560/p-20</t>
  </si>
  <si>
    <t>Airworthiness Directives; Aviation Communication &amp; Surveillance Systems</t>
  </si>
  <si>
    <t>We are adopting a new airworthiness directive (AD) for certain ACSS TCAS units installed on but not limited to various transport and small airplanes. This AD was prompted by reports of anomalies with TCAS units during a flight test over a high density airport. The TCAS units dropped several reduced surveillance aircraft tracks because of interference limiting. This AD requires upgrading software. We are issuing this AD to prevent TCAS units from dropping tracks, which could compromise separation of air traffic and lead to subsequent mid-air collisions.</t>
  </si>
  <si>
    <t>77 FR 6000</t>
  </si>
  <si>
    <t>Application for Recognition as a 501(c)(29) Organization</t>
  </si>
  <si>
    <t>This document contains temporary regulations authorizing the IRS to prescribe the procedures by which certain entities may apply to the IRS for recognition of exemption from Federal income tax. These regulations affect qualified nonprofit health insurance issuers, participating in the Consumer Operated and Oriented Plan program established by the Centers for Medicare and Medicaid Services, that seek exemption from Federal income tax under the Internal Revenue Code. The text of the temporary regulations also serves as the text of the proposed regulations set forth in the notice of proposed rulemaking on this subject in the Proposed Rules section in this issue of the Federal Register.</t>
  </si>
  <si>
    <t>77 FR 6005</t>
  </si>
  <si>
    <t>1545-BK64</t>
  </si>
  <si>
    <t>https://federalregister.gov/a/2012-2338</t>
  </si>
  <si>
    <t>CFPB</t>
  </si>
  <si>
    <t>Electronic Fund Transfers (Regulation E)</t>
  </si>
  <si>
    <t>The Bureau of Consumer Financial Protection is amending Regulation E, which implements the Electronic Fund Transfer Act, and the official interpretation to the regulation, which interprets the requirements of Regulation E. The final rule provides new protections, including disclosures and error resolution and cancellation rights, to consumers who send remittance transfers to other consumers or businesses in a foreign country. The amendments implement statutory requirements set forth in the Dodd-Frank Wall Street Reform and Consumer Protection Act.</t>
  </si>
  <si>
    <t>77 FR 6194</t>
  </si>
  <si>
    <t>3170-AA15</t>
  </si>
  <si>
    <t>http://www.federalregister.gov/a/2012-1728/p-906</t>
  </si>
  <si>
    <t>Taxable Medical Devices</t>
  </si>
  <si>
    <t>This document contains proposed regulations that provide guidance on the excise tax imposed on the sale of certain medical devices under section 4191 of the Internal Revenue Code, enacted by the Health Care and Education Reconciliation Act of 2010 in conjunction with the Patient Protection and Affordable Care Act. The proposed regulations affect manufacturers, importers, and producers of taxable medical devices. This document also provides a notice of public hearing on these proposed regulations.</t>
  </si>
  <si>
    <t>77 FR 6028</t>
  </si>
  <si>
    <t>1545-BJ44</t>
  </si>
  <si>
    <t>http://www.federalregister.gov/a/2012-2493/p-81</t>
  </si>
  <si>
    <t>http://www.federalregister.gov/a/2012-2434/p-269</t>
  </si>
  <si>
    <t>http://www.federalregister.gov/a/2012-2434/p-151</t>
  </si>
  <si>
    <t>http://www.federalregister.gov/a/2012-2434/p-143</t>
  </si>
  <si>
    <t>National Emission Standards for HAP Emissions: Hard and Decorative Chromium</t>
  </si>
  <si>
    <t>This action supplements our proposed amendments to National Emission Standards for Hazardous Air Pollutant Emissions for Hard and Decorative Chromium Electroplating and Chromium Anodizing Tanks; and Steel Pickling-HCl Process Facilities and Hydrochloric Acid Regeneration Plants, which were published on October 21, 2010 (75 FR 65068, October 21, 2010). In that action, EPA proposed amendments to these NESHAP under section 112(d)(6) and (f)(2) of the Clean Air Act. Specifically, this action presents a new technology review and a new residual risk analysis for chromium electroplating and anodizing facilities and proposes revisions to the NESHAP based on those reviews. This action also proposes to remove an alternative compliance method for Steel Pickling hydrochloric acid regeneration plants. Finally, this action proposes to incorporate electronic reporting requirements into both NESHAP.</t>
  </si>
  <si>
    <t>77 FR 6628</t>
  </si>
  <si>
    <t>2060-AQ60</t>
  </si>
  <si>
    <t>FCC</t>
  </si>
  <si>
    <t>http://www.federalregister.gov/a/2012-2910/p-18</t>
  </si>
  <si>
    <t>Leased Commercial Access; Development of Competition and Diversity</t>
  </si>
  <si>
    <t>In this document, the Commission announces that the Office of Management and Budget (OMB) has approved, for a period of three years, the information collection associated with the Commission's rules contained in the Second Report and Order, FCC 11-119, pertaining to carriage of video programming vendors by multichannel video programming distributors (program carriage rules). This notice is consistent with the Secord Report and Order, which stated that the Commission would publish a document in the Federal Register announcing the effective date of those rules.</t>
  </si>
  <si>
    <t>77 FR 6479</t>
  </si>
  <si>
    <t>2012-2910</t>
  </si>
  <si>
    <t>http://www.federalregister.gov/a/2012-2906/p-19</t>
  </si>
  <si>
    <t>We propose to adopt a new airworthiness directive (AD) for certain The Boeing Company Model 777-200, -200LR, -300, -300ER, and 777F series airplanes. This proposed AD was prompted by a report indicating that a fire originated near the first officer's area, which caused extensive damage to the flight deck. This proposed AD would require replacing the low-pressure oxygen hoses with non-conductive low-pressure oxygen hoses in the flight compartment. We are proposing this AD to prevent electrical current from passing through the low-pressure oxygen hose internal anti-collapse spring, which can cause the low-pressure oxygen hose to melt or burn, and a consequent oxygen-fed fire in the flight compartment.</t>
  </si>
  <si>
    <t>77 FR 6518</t>
  </si>
  <si>
    <t>H.R. 658</t>
  </si>
  <si>
    <t>FAA Reauthorization and Reform Act of 2011</t>
  </si>
  <si>
    <t>Based on information from the FAA, the
National Mediation Board, and industry sources, CBO estimates that the aggregate cost
of complying with the private-sector mandates would exceed the annual threshold
established in UMRA ($142 million in 2011, adjusted annually for inflation).</t>
  </si>
  <si>
    <t>Mica, John</t>
  </si>
  <si>
    <t>Importation of Arms, Ammunition and Implements of War</t>
  </si>
  <si>
    <t>Barriers Compliance Board</t>
  </si>
  <si>
    <t>Medical Diagnostic Equipment Accessibility Standards</t>
  </si>
  <si>
    <t>The Architectural and Transportation Barriers Compliance Board (Access Board) is proposing accessibility standards for medical diagnostic equipment. The proposed standards contain minimum technical criteria to ensure that medical diagnostic equipment, including examination tables, examination chairs, weight scales, mammography equipment, and other imaging equipment used by health care providers for diagnostic purposes are accessible to and usable by individuals with disabilities. The standards will allow independent entry to, use of, and exit from the equipment by individuals with disabilities to the maximum extent possible. The standards do not impose any mandatory requirements on health care providers or medical device manufacturers. However, other agencies, referred to as an enforcing authority in the standards, may issue regulations or adopt policies that require health care providers subject to their jurisdiction to acquire accessible medical diagnostic equipment that conforms to the standards.</t>
  </si>
  <si>
    <t>77 FR 6916</t>
  </si>
  <si>
    <t>3014-AA40</t>
  </si>
  <si>
    <t>http://www.federalregister.gov/a/2012-2795/p-37</t>
  </si>
  <si>
    <t>http://www.federalregister.gov/a/2012-1998/p-20</t>
  </si>
  <si>
    <t>Airworthiness Directives; CPAC, Inc. Airplanes</t>
  </si>
  <si>
    <t>We are superseding an existing airworthiness directive (AD) for all CPAC, Inc. (type certificate formerly held by Commander Aircraft Corporation, Gulfstream Aerospace Corporation, and Rockwell International) Models 112, 112B, 112TC, 112TCA, 114, 114A, 114B, and 114TC airplanes. That AD currently requires a one-time inspection of the elevator spar for cracks and, if any crack is found, either replace with a serviceable elevator spar that is found free of cracks or repair/modify the elevator spar with an FAA-approved method. That AD also requires reporting to the FAA the results of the inspection. Since we issued that AD, using the data collected through the reporting requirement, we have determined there is a need for continued inspections. This new AD requires repetitive inspections of the elevator spar for cracks and, if any crack is found, either replacing with a serviceable elevator spar that is free of any cracks and/or corrosion or repairing/modifying the elevator spar with an FAA-approved procedure. We are issuing this AD to correct the unsafe condition on these products.</t>
  </si>
  <si>
    <t>77 FR 6663</t>
  </si>
  <si>
    <t>http://www.federalregister.gov/a/2012-2893/p-17</t>
  </si>
  <si>
    <t>Airworthiness Directives; CFM International, S.A. Turbofan Engines</t>
  </si>
  <si>
    <t>We are adopting a new airworthiness directive (AD) for certain CFM International, S.A. model CFM56-5B series turbofan engines. This AD was prompted by a normal quality sampling at CFM International, S.A. that isolated a production batch of fan blades with nonconforming geometry of mid-span shroud tips of the fan blades. This AD requires removing from service certain serial number (S/N) fan blades. We are issuing this AD to prevent an inflight shutdown (IFSD) of one or more engines following foreign object damage (FOD) or a bird strike.</t>
  </si>
  <si>
    <t>77 FR 6666</t>
  </si>
  <si>
    <t>Airworthiness Directives; Honeywell International Inc. TPE331-10</t>
  </si>
  <si>
    <t>We are adopting a new airworthiness directive (AD) for the products listed above. This AD was prompted by a report of an uncontained failure of a first stage turbine disk that had a metallurgical defect. This AD requires inspecting certain serial number (S/N) first stage turbine disks, part number (P/N) 3101520-1 and P/N 3107079-1. We are issuing this AD to prevent uncontained failure of the first stage turbine disk and damage to the airplane.</t>
  </si>
  <si>
    <t>77 FR 6669</t>
  </si>
  <si>
    <t>http://www.federalregister.gov/a/2012-2894/p-13</t>
  </si>
  <si>
    <t>http://www.federalregister.gov/a/2012-2896/p-26</t>
  </si>
  <si>
    <t>Airworthiness Directives; Superior Air Parts, Lycoming Engines</t>
  </si>
  <si>
    <t>We are superseding an existing airworthiness directive (AD) for Superior Air Parts and Lycoming Engines fuel-injected reciprocating engines. That AD currently requires removing AVStar Fuel Systems, Inc. (AFS) fuel servos installed after May 20, 2010, if the servo contained an AFS diaphragm, part number (P/N) AV2541801 or P/N AV2541803, from certain production lots. This AD expands the applicability, and changes the compliance interval for all affected Superior Air Parts, Lycoming Engines, and Continental Motors, Inc., fuel-injected reciprocating engines. This AD was prompted by an accident involving a Piper PA32R-301 airplane, and by the discovery of additional engines being affected by the unsafe condition since we issued the existing AD. We are issuing this AD to prevent an in-flight engine shutdown due to a failed fuel servo diaphragm, and damage to the airplane.</t>
  </si>
  <si>
    <t>77 FR 6671</t>
  </si>
  <si>
    <t>http://www.federalregister.gov/a/2012-2642/p-1044</t>
  </si>
  <si>
    <t>http://www.federalregister.gov/a/2012-2642/p-212</t>
  </si>
  <si>
    <t>Energy Conservation Program: Standards for Distribution Transformers</t>
  </si>
  <si>
    <t>The Energy Policy and Conservation Act of 1975 (EPCA), as amended, prescribes energy conservation standards for various consumer products and certain commercial and industrial equipment, including low-voltage dry-type distribution transformers, and directs the U.S. Department of Energy (DOE) to prescribe standards for various other products and equipment, including other types of distribution transformers. EPCA also requires DOE to determine whether more-stringent, amended standards would be technologically feasible and economically justified, and would save a significant amount of energy. In this notice, DOE proposes amended energy conservation standards for distribution transformers. The notice also announces a public meeting to receive comment on these proposed standards and associated analyses and results.</t>
  </si>
  <si>
    <t>77 FR 7282</t>
  </si>
  <si>
    <t>1904-AC04</t>
  </si>
  <si>
    <t>Testing of Nonhuman Primate Liver Samples</t>
  </si>
  <si>
    <t>Through this Direct Final Rule, the Centers for Disease Control and Prevention (CDC), located within the Department of Health and Human Services (HHS) is establishing a user fee for filovirus testing of all nonhuman primates that die during HHS/CDC-required 31-day quarantine period for any reason other than trauma. We are amending regulations to establish a filovirus testing service at HHS/CDC because testing is no longer being offered by the only private, commercial laboratory that previously performed these tests. This testing service will be funded through user fees. The direct final rule does not impose any new burdens on the regulated community because the testing of non-human primates for filovirus is a long-standing requirement and the amount of the user fee is consistent with the amount previously charged commercially. HHS/CDC is therefore publishing a direct final rule because it does not expect to receive any significant adverse comment and believes that the establishment of an HHS/CDC testing program and imposition of user fees are non-controversial. However, in this Federal Register, HHS/CDC is simultaneously publishing a companion notice of proposed rulemaking that proposes identical filovirus testing and user fee requirements. If HHS/CDC does not receive any significant adverse comment on this direct final rule within the specified comment period, it will publish a notice in the Federal Register confirming the effective date of this final rule within 30 days after the comment period on the direct final rule ends and withdraw the notice of proposed rulemaking. If HHS/CDC receives any timely significant adverse comment, it will withdraw the direct final rule in part or in whole by publication of a document in the Federal Register within 30 days after the comment period ends and proceed with notice and comment under the notice of proposed rulemaking published elsewhere in this issue of the Federal Register. A significant adverse comment is one that explains: Why the direct final rule is inappropriate, including challenges to the rule's underlying premise or approach; or why the direct final rule will be ineffective or unacceptable without a change.</t>
  </si>
  <si>
    <t>77 FR 6971</t>
  </si>
  <si>
    <t>0920-AA47</t>
  </si>
  <si>
    <t>https://federalregister.gov/a/2012-2843</t>
  </si>
  <si>
    <t>Safety Standard for Infant Swings</t>
  </si>
  <si>
    <t>CPSC</t>
  </si>
  <si>
    <t>The Consumer Product Safety Improvement Act of 2008 (“CPSIA”) requires the United States Consumer Product Safety Commission (“Commission,” “CPSC,” “we,” or “us”) to promulgate consumer product safety standards for durable infant or toddler products. These standards are to be “substantially the same as” applicable voluntary standards or more stringent than the voluntary standard if the Commission concludes that more stringent requirements would further reduce the risk of injury associated with the product. The Commission is proposing a safety standard for infant swings in response to the direction under the CPSIA.</t>
  </si>
  <si>
    <t>77 FR 7011</t>
  </si>
  <si>
    <t>3041-AC90</t>
  </si>
  <si>
    <t>https://federalregister.gov/a/2012-2820</t>
  </si>
  <si>
    <t>FinCEN</t>
  </si>
  <si>
    <t>Anti-Money Laundering Program and Suspicious Activity Report Filing</t>
  </si>
  <si>
    <t>FinCEN, a bureau of the Department of the Treasury (“Treasury”), is issuing this Final Rule defining non-bank residential mortgage lenders and originators as loan or finance companies for the purpose of requiring them to establish anti-money laundering programs and report suspicious activities under the Bank Secrecy Act.</t>
  </si>
  <si>
    <t>77 FR 8148</t>
  </si>
  <si>
    <t>1506-AB02</t>
  </si>
  <si>
    <t xml:space="preserve">http://www.federalregister.gov/a/2012-3074/p-111 </t>
  </si>
  <si>
    <t>Prohibitions and Restrictions on Proprietary Trading</t>
  </si>
  <si>
    <t>The Commodity Futures Trading Commission (“CFTC” or “Commission”) is requesting comment on a proposed rule that would implement Section 619 of the Dodd-Frank Wall Street Reform and Consumer Protection Act (“Dodd-Frank Act”) which contains certain prohibitions and restrictions on the ability of a banking entity and nonbank financial company supervised by the Board of Governors of the Federal Reserve System (the “Board”) to engage in proprietary trading and have certain interests in, or relationships with, a hedge fund or private equity fund (“CFTC Rule”).</t>
  </si>
  <si>
    <t>77 FR 8332</t>
  </si>
  <si>
    <t>3038-AD05</t>
  </si>
  <si>
    <t>https://federalregister.gov/a/2012-935</t>
  </si>
  <si>
    <t>http://www.federalregister.gov/a/2012-2784/p-113</t>
  </si>
  <si>
    <t>http://www.federalregister.gov/a/2012-2784/p-123</t>
  </si>
  <si>
    <t>Energy Conservation Standards for Standby, Off Mode for Microwave Ovens</t>
  </si>
  <si>
    <t>The Energy Policy and Conservation Act (EPCA) prescribes energy conservation standards for various consumer products and commercial and industrial equipment. Microwave ovens are covered products under EPCA, although there are no existing microwave oven standards. EPCA requires the U.S. Department of Energy (DOE) to determine whether amended, more stringent, standards are technologically feasible and economically justified, and would save a significant amount of energy. Additionally, the Energy Independence and Security Act of 2007 (EISA 2007) amended EPCA to require any final rule adopted after July 1, 2010 establishing or revising energy conservation standards for covered products, including microwave ovens, to address standby mode and off mode energy use. On October 17, 2008, DOE issued a Notice of Proposed Rulemaking (NOPR) in which DOE proposed amendments to the energy conservation standards for several residential and commercial products, including microwave ovens. In response to the NOPR, DOE received comment expressing concern and encouraging the Department to re-examine standby mode and off mode of microwave ovens as a part of DOE's rulemaking analyses. Additionally, DOE received comment alleging certain data problems affecting DOE's rulemaking analyses. DOE's preliminary assessment suggested that the concerns might be valid, thereby necessitating additional, supplemental rulemaking analyses. In this notice, DOE responds to the comments received on the NOPR and proposes amended energy conservation standards for microwave oven standby mode and off mode. The notice also announces a public meeting to receive comment on these proposed standards and associated analyses and results.</t>
  </si>
  <si>
    <t>77 FR 8526</t>
  </si>
  <si>
    <t>1904-AC07</t>
  </si>
  <si>
    <t>http://www.federalregister.gov/a/2012-2874/p-379</t>
  </si>
  <si>
    <t>http://www.federalregister.gov/a/2012-2874/p-343</t>
  </si>
  <si>
    <t>National Emissions Standards for HAPs: Secondary Aluminum Production</t>
  </si>
  <si>
    <t>The EPA is proposing amendments to the national emissions standards for hazardous air pollutants for Secondary Aluminum Production to address the results of the residual risk and technology review that the EPA is required to conduct by the Clean Air Act. In addition, the EPA is proposing amendments to correct and clarify rule requirements and provisions. These proposed amendments would require emission sources to comply with the emission limits at all times including periods of startup and shutdown; add a definition of affirmative defense; add a requirement to report performance testing through the Electronic Reporting Tool (ERT); add rule provisions allowing owners and operators to change furnace classifications; add rule requirements regarding testing of uncontrolled furnaces; add compliance provisions for hydrogen fluoride (HF) for uncontrolled group 1 furnaces; add operating requirements such as monitoring of lime injection rates; and make technical corrections and clarifications to the applicability, definitions, operating, monitoring, and performance testing requirements.</t>
  </si>
  <si>
    <t>77 FR 8576</t>
  </si>
  <si>
    <t>2060-AQ40</t>
  </si>
  <si>
    <t>Summary of Benefits and Coverage and Uniform Glossary</t>
  </si>
  <si>
    <t>This document contains final regulations regarding the summary of benefits and coverage and the uniform glossary for group health plans and health insurance coverage in the group and individual markets under the Patient Protection and Affordable Care Act. This document implements the disclosure requirements under section 2715 of the Public Health Service Act to help plans and individuals better understand their health coverage, as well as other coverage options. A guidance document published elsewhere in this issue of the Federal Register provides further guidance regarding compliance.</t>
  </si>
  <si>
    <t>77 FR 8668</t>
  </si>
  <si>
    <t>0938-AQ73</t>
  </si>
  <si>
    <t>https://federalregister.gov/a/2012-3228</t>
  </si>
  <si>
    <t>http://www.federalregister.gov/a/2012-3255/p-17</t>
  </si>
  <si>
    <t>We are superseding an existing airworthiness directive (AD) for all Turbomeca S.A. Arriel 2B and 2B1 turboshaft engines. That AD currently requires checking the transmissible torque between the low-pressure (LP) pump impeller and the high-pressure (HP) pump shaft on high-pressure/low-pressure (HP/LP) pump hydro-mechanical metering units (HMUs) that do not incorporate Modification TU 147. This new AD requires inspection and possible replacement of the HMU. This AD was prompted by three additional cases of uncoupling of the HP/LP pump HMU LP fuel pump impeller and the HP fuel pump shaft, since the existing AD was issued. We are issuing this AD to prevent an uncommanded in-flight shutdown, which can result in a forced autorotation landing or accident.</t>
  </si>
  <si>
    <t>77 FR 8092</t>
  </si>
  <si>
    <t>Preventive Services Under the Affordable Care Act</t>
  </si>
  <si>
    <t>These regulations finalize, without change, interim final regulations authorizing the exemption of group health plans and group health insurance coverage sponsored by certain religious employers from having to cover certain preventive health services under provisions of the Patient Protection and Affordable Care Act.</t>
  </si>
  <si>
    <t>77 FR 8725</t>
  </si>
  <si>
    <t>0938-AQ74</t>
  </si>
  <si>
    <t>https://federalregister.gov/a/2012-3547</t>
  </si>
  <si>
    <t>Wage and Hour</t>
  </si>
  <si>
    <t>The Family and Medical Leave Act</t>
  </si>
  <si>
    <t>The Department of Labor's Wage and Hour Division proposes to revise certain regulations of the Family and Medical Leave Act of 1993 (FMLA or the Act), primarily to implement recent statutory amendments to the Act. This Notice of Proposed Rulemaking (NPRM) proposes regulations to implement amendments to the military leave provisions of the FMLA made by the National Defense Authorization Act for Fiscal Year 2010, which extends the availability of FMLA leave to family members of members of the Regular Armed Forces for qualifying exigencies arising out of the servicemember's deployment; defines those deployments covered under these provisions; and extends FMLA military caregiver leave to family members of certain veterans with serious injuries or illnesses. This NPRM also proposes to amend the regulations to implement the Airline Flight Crew Technical Corrections Act, which established new FMLA leave eligibility requirements for airline flight crewmembers and flight attendants. In addition, the proposal includes changes concerning the calculation of leave; reorganization of certain sections to enhance clarity; the removal of the forms from the regulations; and technical corrections of inadvertent drafting errors in the current regulations.</t>
  </si>
  <si>
    <t>77 FR 8960</t>
  </si>
  <si>
    <t>1235-AA03</t>
  </si>
  <si>
    <t>http://www.federalregister.gov/a/2012-2311/p-183</t>
  </si>
  <si>
    <t>http://www.federalregister.gov/a/2012-2311/p-232</t>
  </si>
  <si>
    <t>http://www.federalregister.gov/a/2012-2311/p-268</t>
  </si>
  <si>
    <t>YouthBuild Program</t>
  </si>
  <si>
    <t>The Employment and Training Administration (ETA) of the U.S. Department of Labor (Department) issues this final rule to implement the YouthBuild Transfer Act of 2006 (Transfer Act), which establishes the YouthBuild program in the Department under subtitle D of Title I of the Workforce Investment Act of 1998 (WIA) as amended. The final rule clarifies the requirements of the Transfer Act for YouthBuild program providers and participants. The final rule sets the standards under which YouthBuild program providers can carry out the goals of the program, which are to assist at-risk youth in obtaining a High School diploma or General Educational Development (GED) diploma and acquiring occupational skills training that leads to employment through the construction/rehabilitation of housing for low-income or homeless individuals and families in the community.</t>
  </si>
  <si>
    <t>77 FR 9112</t>
  </si>
  <si>
    <t>1205-AB49</t>
  </si>
  <si>
    <t>https://federalregister.gov/a/2012-2373</t>
  </si>
  <si>
    <t>National Practitioner Data Bank</t>
  </si>
  <si>
    <t>Section 6403 of the Affordable Care Act, the statutory authority for this regulatory action, was designed to eliminate duplicative data reporting and access requirements between the Healthcare Integrity and Protection Data Bank (established under section 1128E of the Social Security Act) and the National Practitioner Data Bank. Section 6403 of the Affordable Care Act requires the Secretary to establish a transition period to transfer all data in the Healthcare Integrity and Protection Data Bank to the National Practitioner Data Bank, and, once completed, to cease operations of the Healthcare Integrity and Protection Data Bank. Information previously collected and disclosed through the Healthcare Integrity and Protection Data Bank will then be collected and disclosed through the National Practitioner Data Bank. This regulatory action consolidates the collection and disclosure of information from both data banks into one part of the CFR.</t>
  </si>
  <si>
    <t>77 FR 9138</t>
  </si>
  <si>
    <t>0906-AA87</t>
  </si>
  <si>
    <t>https://federalregister.gov/a/2012-3014</t>
  </si>
  <si>
    <t>http://www.federalregister.gov/a/2012-3566/p-31</t>
  </si>
  <si>
    <t>http://www.federalregister.gov/a/2012-3566/p-18</t>
  </si>
  <si>
    <t>Dairy Product Mandatory Reporting</t>
  </si>
  <si>
    <t>This final rule adopts changes to Agricultural Marketing Service (AMS) regulations as required by section 273(d) of the Agricultural Marketing Act of 1946 (the Act) as amended by the Mandatory Price Reporting Act of 2010. The amendment to the Act requires the Secretary of Agriculture (Secretary) to establish an electronic reporting system for certain manufacturers of dairy products to report sales information for a mandatory dairy product reporting program. The amendment further states that the Secretary shall publish the information obtained for the preceding week not later than 3 p.m. Eastern Time on Wednesday of each week.</t>
  </si>
  <si>
    <t>77 FR 8717</t>
  </si>
  <si>
    <t>0581-AD12</t>
  </si>
  <si>
    <t>http://www.federalregister.gov/a/2012-3642/p-79</t>
  </si>
  <si>
    <t>Medicare Program; Reporting and Returning of Overpayments</t>
  </si>
  <si>
    <t>This proposed rule would require providers and suppliers receiving funds under the Medicare program to report and return overpayments by the later of the date which is 60 days after the date on which the overpayment was identified; or any corresponding cost report is due, if applicable.</t>
  </si>
  <si>
    <t>77 FR 9179</t>
  </si>
  <si>
    <t>0938-AQ58</t>
  </si>
  <si>
    <t>http://www.federalregister.gov/a/2012-806/p-1603</t>
  </si>
  <si>
    <t>http://www.federalregister.gov/a/2012-806/p-92</t>
  </si>
  <si>
    <t>National Emission Standards for HAPs From Coal</t>
  </si>
  <si>
    <t>On May 3, 2011, under authority of Clean Air Act (CAA) sections 111 and 112, the EPA proposed both national emission standards for hazardous air pollutants (NESHAP) from coal- and oil-fired electric utility steam generating units (EGUs) and standards of performance for fossil-fuel-fired electric utility, industrial-commercial-institutional, and small industrial-commercial-institutional steam generating units (76 FR 24976). After consideration of public comments, the EPA is finalizing these rules in this action.</t>
  </si>
  <si>
    <t>77 FR 9304</t>
  </si>
  <si>
    <t>2060-AP52</t>
  </si>
  <si>
    <t>Airworthiness Directives; Airplanes Originally Manufactured by Lockheed</t>
  </si>
  <si>
    <t>We are adopting a new airworthiness directive (AD) for certain airplanes originally manufactured by Lockheed for the military as P2V airplanes. This emergency AD was sent previously to all known U.S. owners and operators of these airplanes. This AD requires cleaning of the forward lower spar cap between wing stations 40 and 84.5 (right and left), and doing a detailed inspection for cracks, working fasteners, and other anomalies, including surface damage in the form of a nick, gouge, or corrosion; and repairing if necessary. This AD was prompted by a report of a significant crack in the principle wing structure. We are issuing this AD to detect and correct cracks, working fasteners, and other anomalies in the principle wing structure, which could cause significant loss of structural integrity of the wing.</t>
  </si>
  <si>
    <t>77 FR 9166</t>
  </si>
  <si>
    <t>http://www.federalregister.gov/a/2012-3618/p-21</t>
  </si>
  <si>
    <t>Defining Larger Participants in Certain Consumer Financial Product</t>
  </si>
  <si>
    <t>77 FR 9592</t>
  </si>
  <si>
    <t>3170-AA00</t>
  </si>
  <si>
    <t>The Bureau of Consumer Financial Protection (Bureau) is proposing a new regulation pursuant to section 1024 of the Consumer Financial Protection Act of 2010. That provision grants the Bureau authority to supervise certain nonbank covered persons for compliance with Federal consumer financial laws and for other purposes. The Bureau has the authority to supervise nonbank covered persons of all sizes in the residential mortgage, private education lending, and payday lending markets. In addition, the Bureau has the authority to supervise nonbank “larger participant[s]” in markets for other consumer financial products or services. The Bureau must define such “larger participants” by rule, and such an initial rule must be issued by July 21, 2012.</t>
  </si>
  <si>
    <t>https://federalregister.gov/a/2012-3775</t>
  </si>
  <si>
    <t>77 FR 9518</t>
  </si>
  <si>
    <t>We are adopting a new airworthiness directive (AD) for certain The Boeing Company Model 767-200, -300, and -300F series airplanes. This AD was prompted by reports of loss of avionics cooling due to an unserviceable relay installed on a panel as part of the cabin air conditioning and temperature control system (CACTCS). This AD requires doing certain wiring changes, installing a new relay and necessary wiring in the CACTCS, and performing an operational test of the cooling pack system. We are issuing this AD to prevent loss of electrical equipment bay cooling and the overheating of flight deck instruments, which would result in the eventual loss of primary flight displays, an unusually high pilot workload, and depressurization of the cabin.</t>
  </si>
  <si>
    <t>http://www.federalregister.gov/a/2012-2973/p-15</t>
  </si>
  <si>
    <t>Business Conduct Standards for Swap Dealers and Major Swap Participants</t>
  </si>
  <si>
    <t>77 FR 9734</t>
  </si>
  <si>
    <t>3038-AD25</t>
  </si>
  <si>
    <t>The Commodity Futures Trading Commission (“Commission” or “CFTC”) is adopting final rules to implement Section 4s(h) of the Commodity Exchange Act (“CEA”) pursuant to Section 731 of Title VII of the Dodd-Frank Wall Street Reform and Consumer Protection Act of 2010 (the “Dodd-Frank Act”). These rules prescribe external business conduct standards for swap dealers and major swap participants.</t>
  </si>
  <si>
    <t>https://federalregister.gov/a/2012-1244</t>
  </si>
  <si>
    <t>http://www.federalregister.gov/a/2012-3058/p-13</t>
  </si>
  <si>
    <t>Temporary Non-Agricultural Employment of H-2B Aliens</t>
  </si>
  <si>
    <t>The Department of Labor (the Department) is amending its regulations governing the certification of the employment of nonimmigrant workers in temporary or seasonal non-agricultural employment and the enforcement of the obligations applicable to employers of such nonimmigrant workers. This Final Rule revises the process by which employers obtain a temporary labor certification from the Department for use in petitioning the Department of Homeland Security (DHS) to employ a nonimmigrant worker in H-2B status. We have also created new regulations to provide for increased worker protections for both United States (U.S.) and foreign workers.</t>
  </si>
  <si>
    <t>77 FR 10038</t>
  </si>
  <si>
    <t>1205-AB58</t>
  </si>
  <si>
    <t>http://www.federalregister.gov/a/2012-3058/p-703</t>
  </si>
  <si>
    <t>Revisions to Federal Implementation Plans To Reduce Interstate Transport</t>
  </si>
  <si>
    <t xml:space="preserve">EPA is finalizing revisions to the Transport Rule that was published on August 8, 2011 (76 FR 48208). These revisions address discrepancies in unit-specific modeling assumptions that affect the proper calculation of Transport Rule state budgets and assurance levels in Florida, Louisiana, Michigan, Mississippi, Nebraska, New Jersey, New York, Texas, and Wisconsin, as well as new unit set-asides in Arkansas and Texas. EPA is also finalizing allowance allocation revisions to specific units covered by certain consent decrees that restrict the use of those allowances.The resulting budgets maintain substantial emission reductions from historic levels and are consistent with the final Transport Rule's methodology for defining significant contribution and interference with maintenance.1 </t>
  </si>
  <si>
    <t>77 FR 10324</t>
  </si>
  <si>
    <t>2060-AR22</t>
  </si>
  <si>
    <t>https://federalregister.gov/a/2012-3706</t>
  </si>
  <si>
    <t>Engineers Corp</t>
  </si>
  <si>
    <t>http://www.federalregister.gov/a/2012-3687/p-906</t>
  </si>
  <si>
    <t>Reissuance of Nationwide Permits</t>
  </si>
  <si>
    <t>The U.S. Army Corps of Engineers (Corps) is reissuing 48 of the 49 existing nationwide permits (NWPs), general conditions, and definitions, with some modifications. The Corps is also issuing two new NWPs, three new general conditions, and three new definitions. The effective date for the new and reissued NWPs will be March 19, 2012. These NWPs will expire on March 18, 2017. The NWPs will protect the aquatic environment and the public interest while effectively authorizing activities that have minimal individual and cumulative adverse effects on the aquatic environment.</t>
  </si>
  <si>
    <t>77 FR 10184</t>
  </si>
  <si>
    <t>0710-AA71</t>
  </si>
  <si>
    <t>http://www.federalregister.gov/a/2012-3862/p-16</t>
  </si>
  <si>
    <t>Airworthiness Directives; Lycoming Engines Reciprocating Engines</t>
  </si>
  <si>
    <t>We are adopting a new airworthiness directive (AD) for certain Lycoming Engines reciprocating engines. This AD was prompted by a report of a “machined-from-billet” HA-6 carburetor having a loose mixture control sleeve that rotated in the carburetor body causing restriction of fuel and power loss. This AD requires removing certain “machined-from-billet” Volare LLC (formerly Precision Airmotive Corporation, formerly Facet Aerospace Products Company, formerly Marvel-Schebler (BorgWarner)) HA-6 carburetors, inspecting for a loose mixture control sleeve or for a sleeve that may become loose, repairing the carburetor, or replacing the carburetor with one eligible for installation. We are issuing this AD to prevent engine in-flight shutdown, power loss, and reduced control of the airplane.</t>
  </si>
  <si>
    <t>77 FR 9837</t>
  </si>
  <si>
    <t>Energy Conservation: Test Procedure for Commercial Refrigeration Equipment</t>
  </si>
  <si>
    <t>In this final rule, the U.S. Department of Energy (DOE) is amending its test procedure for commercial refrigeration equipment (CRE), incorporating changes that will take effect 30 days after the final rule is published in the Federal Register. These changes will be mandatory for equipment testing to demonstrate compliance with the amended energy standards (Docket No. EERE-2010-BT-STD-0003). The amendments to the test procedure adopted in this final rule include updating references to industry test procedures to their current versions, incorporating methods to evaluate the energy impacts resulting from the use of night curtains and lighting occupancy sensors and controls, and allowing testing of certain commercial refrigeration equipment at the lowest temperature at which it is able to operate, referred to as its lowest application product temperature. In response to comments received in response to the relevant November 2010 Notice of Proposed Rulemaking (NOPR), and to minimize the testing burden on manufacturers, DOE is also incorporating provisions to allow manufacturers to test at the rating temperatures and ambient conditions required by NSF International (founded in 1944 as the National Sanitation Foundation, now referred to simply as NSF) for food safety testing.</t>
  </si>
  <si>
    <t>77 FR 10292</t>
  </si>
  <si>
    <t>1904-AC40</t>
  </si>
  <si>
    <t>http://www.federalregister.gov/a/2012-3201/p-291</t>
  </si>
  <si>
    <t>http://www.federalregister.gov/a/2012-3201/p-280</t>
  </si>
  <si>
    <t xml:space="preserve">EPA is taking direct final action on additional revisions to the final Transport Rule (Federal Implementation Plans: Interstate Transport of Fine Particulate Matter and Ozone and Correction of SIP Approvals published August 8, 2011). In the proposed Revisions to Federal Implementation Plans To Reduce Interstate Transport of Fine Particulate Matter and Ozone, published October 14, 2011, EPA sought additional comment on unit-level operational information similar to the information supporting the proposed revisions, which specifically addressed post-combustion pollution control equipment and immediate-term operational requirements necessitating non-economic generation based on verifiable data. Based on comments received, EPA is finalizing adjustments that result in revisions to 2012 and 2014 state budgets in Arkansas, Georgia, Indiana, Kansas, Louisiana, Mississippi, Missouri, New York, Nebraska, Ohio, Oklahoma, South Carolina, and Texas, and revisions to new unit set-asides in Arkansas, Louisiana, and Missouri.1 </t>
  </si>
  <si>
    <t>77 FR 10342</t>
  </si>
  <si>
    <t>2060-AR35</t>
  </si>
  <si>
    <t>https://federalregister.gov/a/2012-3704</t>
  </si>
  <si>
    <t>http://www.federalregister.gov/a/2012-3861/p-19</t>
  </si>
  <si>
    <t>We propose to adopt a new airworthiness directive (AD) for certain Honeywell International Inc. models TFE731-4, -4R, -5, -5R, -5AR, and -5BR series turbofan engines. This proposed AD was prompted by a report of a rim/web separation of a first stage low-pressure turbine (LPT1) rotor assembly. This proposed AD would require replacing affected LPT1 rotor assemblies with LPT1 rotor assemblies eligible for installation. We are proposing this AD to prevent uncontained disk separation, leading to fuel tank penetration, fire, personal injury, and damage to the airplane.</t>
  </si>
  <si>
    <t>77 FR 9868</t>
  </si>
  <si>
    <t>Airworthiness Directives; Rolls-Royce plc (RR) RB211-Trent 800</t>
  </si>
  <si>
    <t>We are superseding an existing airworthiness directive (AD) for all RR RB211-Trent 800 series turbofan engines. That AD currently requires removal from service of certain critical engine parts based on reduced life limits. This new AD reduces the life limits of additional critical engine parts. This AD was prompted by RR reducing the life limits of additional critical engine parts. We are issuing this AD to prevent the failure of critical rotating parts, which could result in uncontained failure of the engine and damage to the airplane.</t>
  </si>
  <si>
    <t>77 FR 10355</t>
  </si>
  <si>
    <t>http://www.federalregister.gov/a/2012-3863/p-12</t>
  </si>
  <si>
    <t>SEC</t>
  </si>
  <si>
    <t>Investment Adviser Performance Compensation</t>
  </si>
  <si>
    <t>The Securities and Exchange Commission (“Commission” or “SEC”) is adopting amendments to the rule under the Investment Advisers Act of 1940 that permits investment advisers to charge performance based compensation to “qualified clients.” The amendments revise the dollar amount thresholds of the rule's tests that are used to determine whether an individual or company is a qualified client. These rule amendments codify revisions that the Commission recently issued by order that adjust the dollar amount thresholds to account for the effects of inflation. In addition, the rule amendments: provide that the Commission will issue an order every five years in the future adjusting the dollar amount thresholds for inflation; exclude the value of a person's primary residence and certain associated debt from the test of whether a person has sufficient net worth to be considered a qualified client; and add certain transition provisions to the rule.</t>
  </si>
  <si>
    <t>77 FR 10358</t>
  </si>
  <si>
    <t>3235-AK71</t>
  </si>
  <si>
    <t>https://federalregister.gov/a/2012-4046</t>
  </si>
  <si>
    <t>http://www.federalregister.gov/a/2012-4162/p-21</t>
  </si>
  <si>
    <t>We propose to supersede an existing airworthiness directive (AD) that applies to certain The Boeing Company Model 767-200 and -300 series airplanes. The existing AD requires replacement of the existing deactivation pin, aft cascade pin bushing, and pin insert on each thrust reverser half with new, improved components. Since we issued that AD, we received reports that certain airplanes require installation of a new bushing and deactivation pin with increased load carrying capability and all airplanes powered by Pratt &amp; Whitney JT9D series engines require installation of a new bracket for stowing the deactivation pin. This proposed AD would add a dye penetrant inspection for cracking of the rivet holes of the bushing plate and repair or replacement, if necessary. For certain airplanes, this proposed AD would require replacing the existing bushing with a new bushing and deactivation pin; and installing a new or serviceable stowage bracket for the deactivation pins on all airplanes powered by Pratt &amp; Whitney JT9D series engines. We are proposing this AD to prevent failure of the thrust reverser deactivation pins, which could fail to prevent a deployment of a deactivated thrust reverser in flight and consequent reduced controllability of the airplane.</t>
  </si>
  <si>
    <t>77 FR 10406</t>
  </si>
  <si>
    <t>http://www.federalregister.gov/a/2012-4163/p-24</t>
  </si>
  <si>
    <t>We propose to adopt a new airworthiness directive (AD) for all Airbus Model A300 series airplanes; Model A310 series airplanes; Model A300 B4-600, B4-600R, and F4-600R series airplanes, and Model C4-605R Variant F airplanes (collectively called Model A300-600 series airplanes). This proposed AD was prompted by reports of cracked fuel pump canister hoods located in fuel tanks. This proposed AD would require replacing any hood halves of fuel pump canisters that are cracked. We are proposing this AD to prevent any detached canister hood fragments/debris from being ingested into the fuel feed system, and the metallic debris inside the fuel tank resulting in a potential source of ignition and consequent fire or explosion.</t>
  </si>
  <si>
    <t>77 FR 10409</t>
  </si>
  <si>
    <t>http://www.federalregister.gov/a/2012-4002/p-21</t>
  </si>
  <si>
    <t>We propose to adopt a new airworthiness directive (AD) for certain The Boeing Company Model 777-200 and -300 series airplanes. This proposed AD was prompted by reports of fatigue cracks in the lap joints, which initiated at scribe lines that were made during production when maskant was removed from the affected skin panels. This proposed AD would require repetitive external phased-array ultrasonic inspections to detect cracks of the affected fuselage skin lap splices in Sections 41, 43, and 44, as applicable, and repair if necessary. We are proposing this AD to detect and correct such fatigue cracking, which, if not detected and corrected, could grow large and cause sudden decompression and the inability to sustain limit flight and pressure loads.</t>
  </si>
  <si>
    <t>77 FR 10411</t>
  </si>
  <si>
    <t>http://www.federalregister.gov/a/2012-4041/p-98</t>
  </si>
  <si>
    <t>Standards for Business Practices for Interstate Natural Gas Pipelines</t>
  </si>
  <si>
    <t>The Federal Energy Regulatory Commission (Commission) is proposing to amend its regulations at 18 CFR 284.12 to incorporate by reference the latest version (Version 2.0) of business practice standards adopted by the Wholesale Gas Quadrant of the North American Energy Standards Board (NAESB) applicable to natural gas pipelines.1 The Commission also proposes to provide guidance on the standards the Commission applies to requests for waivers or extensions of time to comply with NAESB Standards. These standards can be obtained from NAESB at 1301 Fannin, Suite 2350, Houston, TX 77002, telephone: (713) 356-0060, http://www.naesb.org, and are available for viewing in the Commission's Public Reference Room.</t>
  </si>
  <si>
    <t>77 FR 10415</t>
  </si>
  <si>
    <t>2012-4041</t>
  </si>
  <si>
    <t>http://www.federalregister.gov/a/2012-2819/p-242</t>
  </si>
  <si>
    <t>Changes to the In-Bond Process</t>
  </si>
  <si>
    <t>Under the U.S. Customs and Border Protection (CBP) regulations, imported merchandise may be transported in-bond. This process allows imported merchandise to be entered at one U.S. port of entry without appraisement or payment of duties and transported by a bonded carrier to another U.S. port of entry provided all statutory and regulatory conditions are met. At the destination port, the merchandise is officially entered into the commerce of the United States and duties paid, or, the merchandise is exported. CBP is proposing various changes to the in-bond regulations to enhance CBP's ability to regulate and track in-bond merchandise and to ensure that the in-bond merchandise is properly entered and duties are paid or that the in-bond merchandise is exported. Among other things, the proposed changes would: eliminate the paper in-bond application (CBP Form 7512) and require carriers or their agents to electronically file the in-bond application; require additional information on the in-bond application including the six-digit Harmonized Tariff Schedule number, if available, and information relevant to the safety and security of the in-bond merchandise; establish a 30-day maximum time to transport in-bond merchandise between United States ports, for all modes of transportation except pipeline; require carriers to electronically request permission from CBP before diverting the in-bond merchandise from its intended destination port to another port; and require carriers to report the arrival and location of the in-bond merchandise within 24 hours of arrival at the port of destination or port of export. CBP also proposes various other changes, including the restructuring of the in-bond regulations, so that they are more logical and better track the in-bond process. At this time, CBP is not proposing to change the in-bond procedures found in the air commerce regulations, except to change certain times periods to conform to the proposed changes in this document.</t>
  </si>
  <si>
    <t>77 FR 10622</t>
  </si>
  <si>
    <t>1515-AD81</t>
  </si>
  <si>
    <t>http://www.federalregister.gov/a/2012-4209/p-23</t>
  </si>
  <si>
    <t>We propose to adopt a new airworthiness directive (AD) for all Airbus Model A318 series airplanes, Airbus Model A319 series airplanes, Airbus Model A320 series airplanes, and Airbus Model A321 series airplanes. This proposed AD was prompted by reports of oil residue between the stator and the rotor parts of the position resolvers of the angle of attack (AOA) vane, which was a result of incorrect removal of the machining oil during the manufacturing process of the AOA resolvers. This proposed AD would require inspecting to determine if certain AOA probes are installed, and replacing the affected AOA probe if necessary. We are proposing this AD to prevent erroneous AOA information and consequent delayed or non-activation of the AOA protection systems which, during flight at a high angle of attack, could result in reduced control of the airplane.</t>
  </si>
  <si>
    <t>77 FR 10693</t>
  </si>
  <si>
    <t>http://www.federalregister.gov/a/2012-4181/p-105</t>
  </si>
  <si>
    <t>http://www.federalregister.gov/a/2012-4181/p-83</t>
  </si>
  <si>
    <t>Fresh Fruit and Vegetable Program</t>
  </si>
  <si>
    <t>This proposed rule would establish the basic requirements for the operation of the Fresh Fruit and Vegetable Program (FFVP) in conformance with the Richard B. Russell National School Lunch Act. It would set forth administrative and operational requirements for FFVP operators at the State and local levels. The intent of these provisions is to ensure that the FFVP encourages the consumption of fresh fruits and vegetables by elementary school children, thus improving their dietary habits and long-term health.</t>
  </si>
  <si>
    <t>77 FR 10981</t>
  </si>
  <si>
    <t>0584-AD96</t>
  </si>
  <si>
    <t>Commodity Pool Operators, Trading Advisors: Compliance Obligations</t>
  </si>
  <si>
    <t>The Commodity Futures Trading Commission is adopting amendments to its existing part 4 regulations and promulgating one new regulation regarding Commodity Pool Operators and Commodity Trading Advisors. The Commission is also adopting new data collections for CPOs and CTAs that are consistent with a data collection required under the Dodd-Frank Act for entities registered with both the Commission and the Securities and Exchange Commission. The adopted amendments rescind the exemption from registration; rescind relief from the certification requirement for annual reports provided to operators of certain pools offered only to qualified eligible persons (QEPs; modify the criteria for claiming relief); and require the annual filing of notices claiming exemptive relief under several sections of the Commission's regulations. Finally, the adopted amendments include new risk disclosure requirements for CPOs and CTAs regarding swap transactions.</t>
  </si>
  <si>
    <t>77 FR 11252</t>
  </si>
  <si>
    <t>3038-AD30</t>
  </si>
  <si>
    <t>http://www.federalregister.gov/a/2012-3390/p-365</t>
  </si>
  <si>
    <t>http://www.federalregister.gov/a/2012-4284/p-24</t>
  </si>
  <si>
    <t>Airworthiness Directives; General Electric Company (GE) Turbofan Engines</t>
  </si>
  <si>
    <t>We are superseding an existing airworthiness directive (AD) for all GE CF6-80C2B series turbofan engines. That AD currently requires installing software version 8.2.Q1 to the engine electronic control unit (ECU), which increases the engine's margin to flameout. This new AD requires the removal of the affected ECUs from service. This AD was prompted by two reports of engine flameout events during flight in inclement weather conditions, eight reports of engine in-flight shutdown (IFSD) events caused by dual-channel central processing unit (CPU) faults in the ECU, and four reports of engine flameout ground events. We are issuing this AD to prevent engine flameout or un-commanded engine IFSD of one or more engines, leading to an emergency or forced landing of the airplane.</t>
  </si>
  <si>
    <t>77 FR 10950</t>
  </si>
  <si>
    <t>Economic Analysis Bureau</t>
  </si>
  <si>
    <t>International Services Surveys: BE-150, Quarterly Survey</t>
  </si>
  <si>
    <t>This final rule amends the regulations of the Bureau of Economic Analysis, Department of Commerce (BEA) to add new entities that are required to report information on the BE-150, Quarterly Survey of Cross-Border Credit, Debit, and Charge Card Transactions, to change the survey title, and to collect data in greater detail. Specifically, this rule expands the covered entities to include companies that operate debit networks based on a personal identification number (PIN). PIN-based debit network companies will be required to report on cross-border transactions between U.S. cardholders traveling abroad and foreign businesses and foreign cardholders traveling in the United States and U.S. businesses. This change improves the identification of cross-border travel transactions. This rule also changes the survey title from Quarterly Survey of Cross-Border Credit, Debit, and Charge Card Transactions to Quarterly Survey of Payment Card and Bank Card Transactions Related to International Travel to reflect this change to the regulations. In addition, this rule makes certain changes to the BE-150 form to collect data in greater detail. The revised BE-150 survey will be conducted on a quarterly basis beginning with the first quarter of 2012.</t>
  </si>
  <si>
    <t>77 FR 10958</t>
  </si>
  <si>
    <t>0691-AA79</t>
  </si>
  <si>
    <t>http://www.federalregister.gov/a/2012-4352/p-18</t>
  </si>
  <si>
    <t>http://www.federalregister.gov/a/2012-4286/p-20</t>
  </si>
  <si>
    <t>Airworthiness Directives; Pratt &amp; Whitney (PW) Models PW4074 and PW4077</t>
  </si>
  <si>
    <t>We propose to supersede an existing airworthiness directive (AD) that applies to all PW PW4074 and PW4077 turbofan engines. The existing AD currently requires removing the 15th stage high pressure compressor (HPC) disk within 12,000 cycles since new (CSN) or using a drawdown removal plan for disks that exceed 12,000 CSN. Since we issued that AD, we received a request from an operator that we clarify our inspection schedule for 15th stage HPC disks. This proposed AD would clarify that 15th stage HPC disks that have accumulated more than 9,685 CSN require a borescope inspection (BSI) or eddy current inspection (ECI) of the disk outer rim front rail for cracks prior to accumulating 12,000 CSN. We are proposing this AD to prevent cracks from propagating into the disk bolt holes, which could result in a failure of the 15th stage HPC disk, uncontained engine failure, and damage to the airplane.</t>
  </si>
  <si>
    <t>77 FR 11017</t>
  </si>
  <si>
    <t>http://www.federalregister.gov/a/2012-4287/p-22</t>
  </si>
  <si>
    <t>Airworthiness Directives; Rolls-Royce Deutschland Ltd &amp; Co KG</t>
  </si>
  <si>
    <t>We propose to adopt a new airworthiness directive (AD) for certain Rolls-Royce Deutschland Ltd &amp; Co KG (RRD) BR700-715A1-30, BR700-715B1-30, and BR700-715C1-30 turbofan engines. This proposed AD was prompted by the discovery of a manufacturing defect on certain part number (P/N) and serial number (S/N) low-pressure (LP) compressor booster rotors. This proposed AD would require initial and repetitive fluorescent penetrant inspections of certain P/N and S/N LP compressor booster rotors and rework or replacement of them as terminating action to the repetitive inspections. We are proposing this AD to prevent failure of the LP compressor booster rotor, uncontained engine failure, and damage to the airplane.</t>
  </si>
  <si>
    <t>77 FR 11019</t>
  </si>
  <si>
    <t>http://www.federalregister.gov/a/2012-3388/p-86</t>
  </si>
  <si>
    <t>Harmonization of Compliance Obligations, Commodity Pool Operators</t>
  </si>
  <si>
    <t>The Commodity Futures Trading Commission is proposing amendments to its regulations regarding requirements applicable to investment companies registered under the Investment Company Act of 1940 (“registered investment companies”) whose advisors will be subject to registration as commodity pool operators due to changes that the Commission is adopting.</t>
  </si>
  <si>
    <t>77 FR 11345</t>
  </si>
  <si>
    <t>2012-3388</t>
  </si>
  <si>
    <t>Medicaid Program; Review and Approval Process for Section 1115</t>
  </si>
  <si>
    <t>This final rule will implement provisions of section 10201(i) of the Patient Protection and Affordable Care Act of 2010 that set forth transparency and public notice procedures for experimental, pilot, and demonstration projects approved under section 1115 of the Social Security Act relating to Medicaid and the Children's Health Insurance Program (CHIP). This final rule will increase the degree to which information about Medicaid and CHIP demonstration applications and approved demonstration projects is publicly available and promote greater transparency in the review and approval of demonstrations. It will also codify existing statutory requirements pertaining to seeking advice from Indian health care providers and urban Indian organizations for section 1115 demonstration projects, and for the first time impose as regulatory requirements tribal consultation standards that were previously only published as guidance documents.</t>
  </si>
  <si>
    <t>77 FR 11678</t>
  </si>
  <si>
    <t>0938-AQ46</t>
  </si>
  <si>
    <t>http://www.federalregister.gov/a/2012-4354/p-342</t>
  </si>
  <si>
    <t>Application, Review, and Reporting Process for Waivers for State Innovation</t>
  </si>
  <si>
    <t>This final rule sets forth a procedural framework for submission and review of initial applications for a Waiver for State Innovation described in section 1332 of the Patient Protection and the Affordable Care Act including processes to ensure opportunities for public input in the development of such applications by States and in the Federal review of the applications.</t>
  </si>
  <si>
    <t>77 FR 11700</t>
  </si>
  <si>
    <t>0938-AQ75</t>
  </si>
  <si>
    <t>http://www.federalregister.gov/a/2012-4395/p-273</t>
  </si>
  <si>
    <t>NHTSA</t>
  </si>
  <si>
    <t>http://www.federalregister.gov/a/2012-4134/p-316</t>
  </si>
  <si>
    <t>Child Restraint Systems</t>
  </si>
  <si>
    <t>This final rule amends the Federal motor vehicle safety standard for child restraint systems to expand its applicability to child restraints sold for children weighing up to 36 kilograms (kg) (80 pounds (lb)). This rule also amends the standard to incorporate use of a Hybrid III 10-year-old child test dummy (HIII-10C), weighing 35 kg (78 lb), in compliance tests of child restraints newly subject to the standard. In a companion document published elsewhere in this issue of the Federal Register, NHTSA is adding specifications and qualification requirements for the HIII-10C to our regulation for anthropomorphic test devices. This rulemaking establishes performance and other requirements for child restraint systems heretofore not regulated by a safety standard, i.e., child restraints manufactured for children weighing 65 to 80 lb.</t>
  </si>
  <si>
    <t>77 FR 11626</t>
  </si>
  <si>
    <t>2127-AJ44</t>
  </si>
  <si>
    <t>http://www.federalregister.gov/a/2012-4382/p-19</t>
  </si>
  <si>
    <t>We propose to adopt a new airworthiness directive (AD) for certain The Boeing Company Model 737-600, -700, -700C, -800, -900, and -900ER series airplanes. This proposed AD was prompted by reports from the manufacturer that center overhead stowage (COS) boxes could fall from their supports under forward load levels less than the 9G forward load requirements as defined by Federal Aviation Regulations. This proposed AD would require modifying COS boxes by installing new brackets, stiffeners, and hardware as needed. We are proposing this AD to prevent detachment of COS boxes at forward load levels less than 9G during an emergency landing, which would cause injury to passengers and/or crew and could impede subsequent rapid evacuation.</t>
  </si>
  <si>
    <t>77 FR 11416</t>
  </si>
  <si>
    <t>http://www.federalregister.gov/a/2012-4031/p-26</t>
  </si>
  <si>
    <t>Airworthiness Directives; Various Transport Category Airplanes</t>
  </si>
  <si>
    <t>We propose to supersede an existing airworthiness directive (AD) that applies to certain transport category airplanes. The existing AD currently requires either activating all chemical oxygen generators in the lavatories until the generator oxygen supply is expended, or removing the oxygen generator(s); and, for each chemical oxygen generator, after the generator is expended (or removed), removing or restowing the oxygen masks and closing the mask dispenser door. Since we issued that AD, we have identified means to provide a supplemental oxygen system that does not have the unsafe condition. This proposed AD would require installing a supplemental oxygen system in affected lavatories, which would terminate the requirements of the existing AD. We are proposing this AD to eliminate a hazard that could jeopardize flight safety, and to ensure that all lavatories have a supplemental oxygen supply.</t>
  </si>
  <si>
    <t>77 FR 11418</t>
  </si>
  <si>
    <t>http://www.federalregister.gov/a/2012-4448/p-20</t>
  </si>
  <si>
    <t>Airworthiness Directives; Pratt &amp; Whitney Canada, Auxiliary Power Units</t>
  </si>
  <si>
    <t>We propose to adopt a new airworthiness directive (AD) for certain serial numbers of Pratt &amp; Whitney Canada (P&amp;WC) PW901A auxiliary power units (APUs) approved under Technical Standard Order TSO-C77A and installed on, but not limited to, Boeing 747-400 series airplanes. This proposed AD was prompted by several events of high-pressure turbine blade fracture leading to separation of the rear gas generator case and release of high energy debris. This proposed AD would require modifications of the rear gas generator case, exhaust duct support, and turbine exhaust duct flanges. We are proposing this AD to prevent separation of the rear gas generator case and release of high energy debris, which could result in injury and damage to the airplane.</t>
  </si>
  <si>
    <t xml:space="preserve"> 77 FR 11421</t>
  </si>
  <si>
    <t>Foreign-Trade Zones Board</t>
  </si>
  <si>
    <t>http://www.federalregister.gov/a/2012-4249/p-258</t>
  </si>
  <si>
    <t>Foreign-Trade Zones in the United States</t>
  </si>
  <si>
    <t>The Foreign-Trade Zones Board (the Board) hereby revises its regulations issued pursuant to the Foreign-Trade Zones (FTZ) Act of 1934, as amended (the Act), concerning the authorization and regulation of foreign-trade zones and zone activity in the United States. The rule is comprehensive and constitutes a complete revision, replacing the present version of 15 CFR part 400. The changes simplify many of the Board's procedures, including those for users to obtain authority related to manufacturing and value-added activity, and include new rules designed to address compliance with the Act's requirement for a grantee to provide uniform treatment for the users of a zone. The new rules improve flexibility for U.S.-based operations, including export-oriented activity; enhance clarity; and strengthen compliance and enforcement. The revisions also reorganize the regulations in the interest of ease-of-use and transparency.</t>
  </si>
  <si>
    <t>77 FR 12112</t>
  </si>
  <si>
    <t>0625-AA81</t>
  </si>
  <si>
    <t>http://www.federalregister.gov/a/2012-4645/p-23</t>
  </si>
  <si>
    <t>We propose to adopt a new airworthiness directive (AD) for certain The Boeing Company Model 737-600, -700, -700C, -800, -900, and -900ER series airplanes. This proposed AD was prompted by reports of flight crew failure to activate air data probe heat. This proposed AD would require modifying the anti-icing system for the angle of attack sensor, the total air temperature, and the pitot probes. We are proposing this AD to prevent ice from forming on air data system sensors and consequent loss of or misleading airspeed indication on all airspeed indicating systems, which could lead to loss of control of the airplane.</t>
  </si>
  <si>
    <t>77 FR 11789</t>
  </si>
  <si>
    <t>http://www.federalregister.gov/a/2012-4646/p-24</t>
  </si>
  <si>
    <t>Airworthiness Directives; Saab AB, Saab Aerosystems</t>
  </si>
  <si>
    <t>We propose to adopt a new airworthiness directive (AD) for all Model SAAB 2000 Airplanes. This proposed AD was prompted by reports that environmentally friendly de-icing agents used on certain electrical connectors and braids could cause corrosion damage. This proposed AD would require performing in certain locations a detailed inspection for corrosion of the electrical and electronics installation, and if corrosion is found repairing each affected harness braid or replacing each affected component and/or wiring harness. We are proposing this AD to detect and correct corrosion of critical system wiring, which could result in arcing and, in combination with other factors, a fire and consequent damage to the airplane.</t>
  </si>
  <si>
    <t>77 FR 11791</t>
  </si>
  <si>
    <t>Impacts of Overdraft Programs on Consumers</t>
  </si>
  <si>
    <t>Title XIV of the Dodd-Frank Wall Street Reform and Consumer Protection Act, Public Law 111-203 (the Dodd-Frank Act), charges the Bureau of Consumer Financial Protection (the CFPB or the Bureau) with regulating “the offering and provision of consumer financial products or services under the Federal consumer financial laws.”1 Specifically, the Dodd-Frank Act grants regulatory authority to the Bureau for the Electronic Funds Transfer Act,2 except with respect to section 920 of that Act, and the Truth in Savings Act,3 which taken together, in part, govern consumer transaction accounts. Accordingly, the Bureau is reviewing existing regulations and supervisory guidance issued by various regulators pertaining to the use of overdraft programs by financial institutions. To support this review, the Bureau seeks information from the public on the impact of overdraft programs on consumers.</t>
  </si>
  <si>
    <t>77 FR 12031</t>
  </si>
  <si>
    <t>2012-4576</t>
  </si>
  <si>
    <t>https://federalregister.gov/a/2012-4576</t>
  </si>
  <si>
    <t>http://www.federalregister.gov/a/2012-4832/p-291</t>
  </si>
  <si>
    <t>http://www.federalregister.gov/a/2012-4832/p-267</t>
  </si>
  <si>
    <t>Proposed Priorities, Requirements, Definitions, And Selection Criteria</t>
  </si>
  <si>
    <t>The Assistant Secretary for Elementary and Secondary Education proposes priorities, requirements, definitions, and selection criteria under the TIF program. We may use one or more of these priorities, requirements, definitions, and selection criteria for competitions in fiscal year (FY) 2012 and later years. We are taking this action so that TIF-funded performance-based compensation systems (PBCSs) will be successful and sustained mechanisms that contribute to continual improvement of instruction, to increases in teacher and principal effectiveness and, ultimately, to improvements in student achievement in high-need schools. To accomplish these goals, we propose priorities, requirements, definitions, and selection criteria that are designed to ensure that TIF grantees use high-quality LEA-wide evaluation and support systems that identify effective educators in order to improve instruction by informing performance-based compensation and other key human capital decisions.</t>
  </si>
  <si>
    <t>77 FR 12257</t>
  </si>
  <si>
    <t>1810-AB12</t>
  </si>
  <si>
    <t>http://www.federalregister.gov/a/2012-4627/p-213</t>
  </si>
  <si>
    <t>http://www.federalregister.gov/a/2012-4627/p-267</t>
  </si>
  <si>
    <t>http://www.federalregister.gov/a/2012-4627/p-274</t>
  </si>
  <si>
    <t>Pilot Certification and Qualification Requirements for Air Carrier Operations</t>
  </si>
  <si>
    <t>This action would create new certification requirements for pilots in air carrier operations. The proposal would require a second in command (first officer) in part 121 operations to hold an airline transport pilot (ATP) certificate and a type rating for the aircraft to be flown. The FAA proposes to allow pilots with an aviation degree or military pilot experience to obtain an ATP certificate with restricted privileges with fewer than 1,500 hours total time as a pilot. The proposal also would require at least 1,000 flight hours in air carrier operations in order to serve as a pilot in command in part 121 air carrier operations. Finally, the FAA is proposing to modify an ATP certificate with an airplane category multiengine class rating or type rating to require 50 hours of multiengine flight experience and completion of a new FAA-approved ATP Certification Training Program for a Multiengine Class Rating or Type Rating that would include academic training and training in a flight simulation training device. These proposed requirements would ensure that pilots have proper qualifications and experience in difficult operational conditions and in a multicrew environment prior to serving as pilot flightcrew members in air carrier operations.</t>
  </si>
  <si>
    <t>77 FR 12374</t>
  </si>
  <si>
    <t>2120-AJ67</t>
  </si>
  <si>
    <t>http://www.federalregister.gov/a/2012-4449/p-16</t>
  </si>
  <si>
    <t>We are superseding an existing airworthiness directive (AD) for certain Bombardier, Inc. Model CL-600-2C10 (Regional Jet Series 700, 701, &amp; 702), CL-600-2D15 (Regional Jet Series 705), and CL-600-2D24 (Regional Jet Series 900) airplanes. That AD currently requires repetitive detailed inspections for cracking or deformation, or pulled or missing fasteners, on the lower panel of the left- and right-hand main landing gear (MLG) doors, as applicable, and corrective actions if necessary. That AD also reduces the repetitive inspection interval for certain airplanes. This new AD adds a new modification of the MLG door configuration, and removes certain airplanes from the applicability. This AD was prompted by further analysis of the MLG door by the manufacturer. We are issuing this AD to prevent failure of the lower panel of the MLG door, departure of the lower panel from the airplane, and consequent damage to airplane structure, which could adversely affect the airplane's continued safe flight and landing.</t>
  </si>
  <si>
    <t>77 FR 12158</t>
  </si>
  <si>
    <t>http://www.federalregister.gov/a/2012-4362/p-24</t>
  </si>
  <si>
    <t>Airworthiness Directives; 328 Support Services GmbH</t>
  </si>
  <si>
    <t>We are adopting a new airworthiness directive (AD) for all 328 Support Services GmbH (Type Certificate Previously Held by AvCraft Aerospace GmbH; Fairchild Dornier GmbH; Dornier Luftfahrt GmbH) Model 328-100 airplanes. This proposed AD was prompted by several runway excursion incidents and a single accident where the power lever could not be operated as intended during the landing roll-out on Model Dornier 328-100 airplanes. This proposed AD would require a modification of the engine control box assembly. We are proposing this AD to prevent runway excursion, which could result in damage to the airplane and injury to the occupants.</t>
  </si>
  <si>
    <t>77 FR 12163</t>
  </si>
  <si>
    <t>http://www.federalregister.gov/a/2012-4428/p-28</t>
  </si>
  <si>
    <t>We are superseding an existing airworthiness directive (AD) for certain Model 757-200, -200PF, -200CB, and -300 series airplanes. That AD currently requires inspecting certain power feeder wire bundles for damage, inspecting the support clamps for these wire bundles to determine whether the clamps are properly installed, and performing corrective actions if necessary. This new AD requires additional inspections for certain airplanes. This AD was prompted by a report that a power feeder wire bundle chafed against the number six auxiliary slat track, causing electrical wires in the bundle to arc, which damaged both the auxiliary slat track and power feeder wires. We are issuing this AD to prevent arcing that could be a possible ignition source for leaked flammable fluids, which could result in a fire. Arcing could also result in a loss of power from the generator connected to the power feeder wire bundle, and consequent loss of systems, which could reduce controllability of the airplane.</t>
  </si>
  <si>
    <t>77 FR 12166</t>
  </si>
  <si>
    <t>http://www.federalregister.gov/a/2012-4429/p-32</t>
  </si>
  <si>
    <t>We are adopting a new airworthiness directive (AD) for all Model 757 airplanes. This AD was prompted reports that several operators have found cracking in the front spar lower chord at the fastener locations common to the side link support fitting at wing station (WS) 292. This AD requires repetitive inspections for corrosion and cracking in this area, and corrective actions if necessary. We are issuing this AD to detect and correct such corrosion and cracking, which, if not corrected, could grow and result in structural failure of the spar.</t>
  </si>
  <si>
    <t>77 FR 12170</t>
  </si>
  <si>
    <t>Importation of Wooden Handicrafts</t>
  </si>
  <si>
    <t>We are amending the regulations to provide for the importation of wooden handicrafts from China under certain conditions. From 2002 to 2005, the Animal and Plant Health Inspection Service (APHIS) issued more than 300 emergency action notices and conducted national recalls to remove infested Chinese-origin wooden handicrafts from the U.S. marketplace. In 2005, APHIS suspended the importation of certain wooden handicrafts until we could more fully analyze the pest risks associated with those articles. Based on evidence from a pest risk analysis, APHIS has determined that these articles can be safely imported from China, provided certain conditions are met. This action allows for trade in Chinese wooden handicrafts to resume while continuing to protect the United States against the introduction of plant pests.</t>
  </si>
  <si>
    <t>77 FR 12437</t>
  </si>
  <si>
    <t>0579-AC90</t>
  </si>
  <si>
    <t>https://federalregister.gov/a/2012-4962</t>
  </si>
  <si>
    <t>http://www.federalregister.gov/a/2012-4747/p-61</t>
  </si>
  <si>
    <t>We are adopting a new airworthiness directive (AD) for all GE CF6-80C2 model turbofan engines, including engines marked on the engine data plate as CF6-80C2B7F1. This AD was prompted by a report of a supplier shipping a batch of nonconforming No. 3 bearing packings that had incorrect cooling holes and by subsequent reports of nonconforming No. 3 bearing packings being installed on engines in service. This AD requires a one-time inspection of the No. 3 bearing packing for an incorrect cooling hole size and, if it is found nonconforming, removing the packing and removing certain engine rotating life-limited parts (LLPs), if they were operated with unacceptable rotor bore cooling flow for a specified number of cycles. We are issuing this AD to prevent an uncontained failure of the high-pressure compressor (HPC) rotor or the low-pressure turbine (LPT) rotor, or both, which could cause damage to the airplane.</t>
  </si>
  <si>
    <t>77 FR 12444</t>
  </si>
  <si>
    <t>http://www.federalregister.gov/a/2012-4745/p-36</t>
  </si>
  <si>
    <t>Airworthiness Directives; Pratt &amp; Whitney Division Turbofan Engines</t>
  </si>
  <si>
    <t>We are adopting a new airworthiness directive (AD) for all Pratt &amp; Whitney PW4050, PW4052, PW4056, PW4060, PW4060A, PW4060C, PW4062, PW4062A, PW4152, PW4156, PW4156A, PW4158, PW4160, PW4460, PW4462, and PW4650 turbofan engines, including models with any dash number suffix. This AD was prompted by an engine overspeed event that occurred during taxi and resulted in a high-pressure compressor surge and tailpipe fire. This AD requires replacing Pratt &amp; Whitney fuel metering units (FMUs), part numbers (P/Ns) 53T335 (HS 801000-1), 55T423 (HS 801000-2), and 50U150 (HS 801000-3) at the next shop visit after the effective date of this AD. We are issuing this AD to prevent engine overspeed on these engines, which could result in an uncontained engine failure and damage to the airplane.</t>
  </si>
  <si>
    <t>77 FR 12448</t>
  </si>
  <si>
    <t>Veterans Affairs</t>
  </si>
  <si>
    <t>VA Dental Insurance Program</t>
  </si>
  <si>
    <t>77 FR 12517</t>
  </si>
  <si>
    <t>2900-AN99</t>
  </si>
  <si>
    <t>The Department of Veterans Affairs (VA) proposes to amend its regulations to establish a pilot program to offer premium-based dental insurance to enrolled veterans and certain survivors and dependents of veterans. VA would contract with a private insurer through the Federal contracting process to offer dental insurance, and the private insurer would then be responsible for the administration of the dental insurance plan. VA's role would primarily be to form the contract with the private insurer and verify the eligibility of veterans, survivors, and dependents. The program is authorized, and this rulemaking is required, by section 510 of the Caregivers and Veterans Omnibus Health Services Act of 2010 (the 2010 Act).</t>
  </si>
  <si>
    <t>http://www.federalregister.gov/a/2012-4879/p-36</t>
  </si>
  <si>
    <t>http://www.federalregister.gov/a/2012-4878/p-103</t>
  </si>
  <si>
    <t>VA Homeless Providers Grant and Per Diem Program</t>
  </si>
  <si>
    <t>We propose to revise and reorganize regulations which contain the Department of Veterans Affairs' (VA) Homeless Providers Grant and Per Diem Program. This rulemaking would update our current regulations, implement and authorize new VA policies, and generally improve the clarity of part 61.</t>
  </si>
  <si>
    <t>77 FR 12698</t>
  </si>
  <si>
    <t>2900-AN81</t>
  </si>
  <si>
    <t>http://www.federalregister.gov/a/2012-5094/p-23</t>
  </si>
  <si>
    <t>Airworthiness Directives; Pratt &amp; Whitney (PW)</t>
  </si>
  <si>
    <t>We propose to adopt a new airworthiness directive (AD) for certain PW4000 series turbofan engines. This proposed AD was prompted by reports of 3rd and 4th stage vane fractures in the low pressure turbine (LPT) of certain PW4000-94″ and PW4000-100″ turbofan engines. These fractures caused an uncontained engine failure, an LPT case puncture, and multiple in flight shutdowns. We are proposing this AD to prevent 3rd and 4th stage vane fractures in the LPT, which could damage the LPT rotor and lead to an uncontained engine failure and damage to the airplane.</t>
  </si>
  <si>
    <t>77 FR 12755</t>
  </si>
  <si>
    <t>http://www.federalregister.gov/a/2012-4498/p-21</t>
  </si>
  <si>
    <t>We are adopting a new airworthiness directive (AD) for certain Airbus Model A330-200 series airplanes; Model A330-300 series airplanes; Model A340-200 series airplanes; and Model A340-300 series airplanes. This AD was prompted by a report that three failures of the retraction bracket occurred during fatigue testing before the calculated life limit of the main landing gear (MLG). This AD requires repetitive replacement of the affected retraction bracket of the MLG. We are issuing this AD to prevent failure of the retraction bracket, which could result in a MLG extension with no damping, and consequent structural damage of the MLG.</t>
  </si>
  <si>
    <t>77 FR 12989</t>
  </si>
  <si>
    <t>http://www.federalregister.gov/a/2012-5180/p-28</t>
  </si>
  <si>
    <t>We are revising an earlier proposed airworthiness directive (AD) for certain The Boeing Company Model 747-400 and 747-400D series airplanes. That NPRM proposed installing aluminum gutter reinforcing brackets to the forward and aft drip shield gutters of the main equipment center (MEC); and adding a reinforcing fiberglass overcoat to the top surface of the MEC drip shield, including an inspection for cracking and holes in the MEC drip shield, and corrective actions if necessary. That NPRM also provided for an option to install an MEC drip shield drain system, which, if accomplished, would extend the compliance time for adding the reinforcing fiberglass overcoat to the top surface of the MEC drip shield. That NPRM was prompted by a report of a multi-power system loss in flight of #1, #2, and #3 alternating current electrical power systems located in the MEC. This action revises that NPRM by revising the locating dimensions of the brackets and changing the routing of the forward drain tubes. We are proposing this supplemental NPRM to prevent water penetration into the MEC, which could result in the loss of flight critical systems. Since these actions impose an additional burden over that proposed in the NPRM, we are reopening the comment period to allow the public the chance to comment on these proposed changes.</t>
  </si>
  <si>
    <t>77 FR 13043</t>
  </si>
  <si>
    <t>Identity Theft Red Flags Rules</t>
  </si>
  <si>
    <t>The Commodity Futures Trading Commission (“CFTC”) and the Securities and Exchange Commission (“SEC,” together with the CFTC, the “Commissions”) are jointly issuing proposed rules and guidelines to implement new statutory provisions enacted by Title X of the Dodd-Frank Wall Street Reform and Consumer Protection Act. These provisions amend section 615(e) of the Fair Credit Reporting Act and direct the Commissions to prescribe rules requiring entities that are subject to the Commissions' jurisdiction to address identity theft in two ways. First, the proposed rules and guidelines would require financial institutions and creditors to develop and implement a written identity theft prevention program that is designed to detect, prevent, and mitigate identity theft in connection with certain existing accounts or the opening of new accounts. The Commissions also are proposing guidelines to assist entities in the formulation and maintenance of a program that would satisfy the requirements of the proposed rules. Second, the proposed rules would establish special requirements for any credit and debit card issuers that are subject to the Commissions' jurisdiction, to assess the validity of notifications of changes of address under certain circumstances.</t>
  </si>
  <si>
    <t>77 FR 13450</t>
  </si>
  <si>
    <t>3038-AD14</t>
  </si>
  <si>
    <t>http://www.federalregister.gov/a/2012-5157/p-345</t>
  </si>
  <si>
    <t>http://www.federalregister.gov/a/2012-5157/p-374</t>
  </si>
  <si>
    <t>http://www.federalregister.gov/a/2012-4520/p-31</t>
  </si>
  <si>
    <t>77 FR 13187</t>
  </si>
  <si>
    <t>We are adopting a new airworthiness directive (AD) for certain The Boeing Company Model 747-100, 747-100B, 747-100B SUD, 747-200B, 747-200C, 747-200F, 747-300, 747-400, 747-400D, 747-400F, 747SR, and 747SP series airplanes. This AD requires inspections for scribe lines in affected lap and butt splices, wing-to-body fairing locations, and external repair and cutout reinforcement areas; and related investigative and corrective actions if necessary. This AD was prompted by reports of scribe lines found at lap joints and butt joints, around external doublers and antennas, and at locations where external decals had been cut. We are issuing this AD to detect and correct scribe lines, which can develop into fatigue cracks in the skin and cause sudden decompression of the airplane.</t>
  </si>
  <si>
    <t>http://www.federalregister.gov/a/2012-4805/p-19</t>
  </si>
  <si>
    <t>77 FR 13191</t>
  </si>
  <si>
    <t>We are adopting a new airworthiness directive (AD) for certain Bombardier, Inc. Model CL-600-2B16 (CL-604 Variant) airplanes. This AD was prompted by reports of the air-driven generator (ADG) failing to provide power during operational/function checks due to wires in the ADG power feeder cables being damaged. The damage was due to galvanic corrosion and inadequate silver-plating. This AD requires replacing ADG power feeder cables. We are issuing this AD to prevent galvanic corrosion on ADG power feeder cables, which could result in damage to the cable and consequently the cable may not be able to provide emergency electrical power to the airplane.</t>
  </si>
  <si>
    <t>http://www.federalregister.gov/a/2012-4494/p-18</t>
  </si>
  <si>
    <t>We are adopting a new airworthiness directive (AD) for certain Model DHC-8-102, -103, and -106 airplanes and Model DHC-8-200, -300, and -400 series airplanes. This AD was prompted by reports of cracking of the DHC-8 Series 100 rudder actuator mounting bracket. This AD requires modifying the mounting adapters of the power control unit (PCU). We are issuing this AD to prevent loss of both rudder PCU actuators which could result in free play of the rudder control surface and loss of controllability of the airplane.</t>
  </si>
  <si>
    <t>77 FR 13193</t>
  </si>
  <si>
    <t>S. 1813</t>
  </si>
  <si>
    <t>Moving Ahead for Progress in the 21st Century Act</t>
  </si>
  <si>
    <t>Because the proposed safety standards would
apply to a large number of vehicles and equipment intended for sale in the United States
each year, CBO estimates that the aggregate cost of the private-sector mandates would
probably exceed the annual threshold for the private sector ($146 million in 2012,
adjusted annually for inflation) in at least one of the first five years the mandates are in
effect.</t>
  </si>
  <si>
    <t>Boxer, Barbara</t>
  </si>
  <si>
    <t>http://www.federalregister.gov/a/2012-4443/p-1209</t>
  </si>
  <si>
    <t>http://www.federalregister.gov/a/2012-4443/p-1116</t>
  </si>
  <si>
    <t>Medicare and Medicaid Programs; Electronic Health Record Incentive Program</t>
  </si>
  <si>
    <t>This proposed rule would specify the Stage 2 criteria that eligible professionals (EPs), eligible hospitals, and critical access hospitals (CAHs) must meet in order to qualify for Medicare and/or Medicaid electronic health record (EHR) incentive payments. In addition, it would specify payment adjustments under Medicare for covered professional services and hospital services provided by EPs, eligible hospitals, and CAHs failing to demonstrate meaningful use of certified EHR technology and other program participation requirements. This proposed rule would also revise certain Stage 1 criteria, as well as criteria that apply regardless of Stage, as finalized in the final rule titled Medicare and Medicaid Programs; Electronic Health Record Incentive Program published on July 28, 2010 in the Federal Register. The provisions included in the Medicaid section of this proposed rule (which relate to calculations of patient volume and hospital eligibility) would take effect shortly after finalization of this rule, not subject to the proposed 1 year delay for Stage 2 of meaningful use of certified EHR technology. Changes to Stage 1 of meaningful use would take effect for 2013, but most would be optional until 2014.</t>
  </si>
  <si>
    <t>77 FR 13698</t>
  </si>
  <si>
    <t>0938-AQ84</t>
  </si>
  <si>
    <t>Health Information Technology: Standards, Implementation Specifications</t>
  </si>
  <si>
    <t>Under section 3004 of the Public Health Service Act, the Secretary of Health and Human Services is proposing to revise the initial set of standards, implementation specifications, and certification criteria adopted in an interim final rule published on January 13, 2010, and a subsequent final rule that was published on July 28, 2010, as well as to adopt new standards, implementation specifications, and certification criteria. The proposed new and revised certification criteria would establish the technical capabilities and specify the related standards and implementation specifications that Certified Electronic Health Record (EHR) Technology would need to include to, at a minimum, support the achievement of meaningful use by eligible professionals, eligible hospitals, and critical access hospitals under the Medicare and Medicaid EHR Incentive Programs beginning with the EHR reporting periods in fiscal year and calendar year 2014. This notice of proposed rulemaking also proposes revisions to the permanent certification program for health information technology, which includes changing the program's name.</t>
  </si>
  <si>
    <t>77 FR 13832</t>
  </si>
  <si>
    <t>0991-AB82</t>
  </si>
  <si>
    <t>http://www.federalregister.gov/a/2012-4430/p-118</t>
  </si>
  <si>
    <t>http://www.federalregister.gov/a/2012-4430/p-479</t>
  </si>
  <si>
    <t>We are superseding an existing airworthiness directive (AD) for all RR model RB211-524G2-T-19, -524G3-T-19, -524H-T-36, and -524H2-T-19; and RB211-Trent 553-61, 553A2-61, 556-61, 556A2-61, 556B-61 556B2-61, 560-61, 560A2-61; RB211-Trent 768-60, 772-60, 772B-60; and RB211-Trent 875-17, 877-17, 884-17, 884B-17, 892-17, 892B-17, and 895-17 turbofan engines that have a high-pressure (HP) compressor stage 1 to 4 rotor disc with a part number (P/N) listed in Table 1 of the AD. That AD currently requires repetitive inspections of the axial dovetail slots, and follow-on corrective action depending on findings. Since we issued that AD, we determined that the definition of shop visit is too restrictive in the existing AD. This continues to require those repetitive inspections and follow-on corrective actions. This new AD changes the definition of a shop visit to be less restrictive. This AD was prompted by our determination that the definition of “shop visit” in the existing AD is too restrictive, in that it would require operators to inspect more often than required to ensure safety. We are issuing this AD to detect cracks in the HP compressor stage 1 and 2 disc posts, which could result in failure of the disc post and HP compressor blades, release of uncontained engine debris, and damage to the airplane.</t>
  </si>
  <si>
    <t>77 FR 13483</t>
  </si>
  <si>
    <t>http://www.federalregister.gov/a/2012-5370/p-16</t>
  </si>
  <si>
    <t>http://www.federalregister.gov/a/2012-5371/p-42</t>
  </si>
  <si>
    <t>Airworthiness Directives; Rolls-Royce plc Turbofan Engines</t>
  </si>
  <si>
    <t>We are adopting a new airworthiness directive (AD) for RB211-Trent 800 series turbofan engines. This AD requires inspecting the front combustion liner head section for cracking, and if found cracked, removing the front combustion liner head section from service at the next shop visit. This AD was prompted by mandatory continuing airworthiness information (MCAI) issued by an aviation authority of another country to identify and correct an unsafe condition on an aviation product. Specifically, routine inspections revealed cracking on the head sections of two RB211-Trent 800 front combustion liners. We are issuing this AD to prevent uncontained engine failure and damage to the airplane.</t>
  </si>
  <si>
    <t>77 FR 13485</t>
  </si>
  <si>
    <t>Effective Date for the Water Quality Standards for the State of Florida's Waters</t>
  </si>
  <si>
    <t>The Environmental Protection Agency (EPA) is finalizing an extension of the March 6, 2012 effective date of the “Water Quality Standards for the State of Florida's Lakes and Flowing Waters; Final Rule” (inland waters rule) for four months to July 6, 2012. EPA's inland waters rule included an effective date of March 6, 2012 for the entire regulation except for the site-specific alternative criteria provision, which took effect on February 4, 2011. This revision of the effective date for the inland waters rule does not affect or change the February 4, 2011 effective date for the site-specific alternative criteria provision.</t>
  </si>
  <si>
    <t>2040-AF36</t>
  </si>
  <si>
    <t>77 FR 13496</t>
  </si>
  <si>
    <t>https://federalregister.gov/a/2012-5604</t>
  </si>
  <si>
    <t>http://www.federalregister.gov/a/2012-4819/p-654</t>
  </si>
  <si>
    <t>http://www.federalregister.gov/a/2012-4819/p-646</t>
  </si>
  <si>
    <t>Energy Conservation Program: Test Procedures for Residential Clothes Washers</t>
  </si>
  <si>
    <t>The U.S. Department of Energy (DOE) establishes new test procedures for residential clothes washers under the Energy Policy and Conservation Act. The new test procedures include provisions for measuring standby mode and off mode energy consumption, and update the provisions for measuring active mode energy and water consumption. This final rule also amends the certification, compliance, and enforcement requirements for residential clothes washers, amends provisions for calculating the estimated annual operating cost for clothes washers, eliminates an obsolete clothes washer test procedure, and amends certain provisions in the currently applicable test procedure.</t>
  </si>
  <si>
    <t>77 FR 13888</t>
  </si>
  <si>
    <t>1904-AC08</t>
  </si>
  <si>
    <t>http://www.federalregister.gov/a/2012-5431/p-446</t>
  </si>
  <si>
    <t>Prevention of Significant Deterioration and Greenhouse Gas Tailoring Rule</t>
  </si>
  <si>
    <t>This proposal concerns the third step (Step 3) in the EPA's Tailoring Rule. We are proposing to maintain the applicability thresholds for greenhouse gas (GHG)-emitting sources at the current levels. We are also proposing two streamlining approaches, which will improve the administration of GHG Prevention of Significant Deterioration (PSD) and title V permitting programs. The first proposal addresses the implementation of GHG plantwide applicability limitations (PALs). We propose to allow permitting authorities to issue GHG PALs on either a mass-basis (tpy) or a carbon dioxide equivalent (CO 2 e)-basis and to allow PALs to be used as an alternative approach for determining whether a project is a major modification and whether GHG emissions are subject to regulation. The second proposal would create the regulatory authority for the EPA to issue synthetic minor limitations for GHGs in areas subject to a GHG PSD Federal Implementation Plan (FIP). We also discuss our progress in evaluating the suitability of other streamlining approaches and solicit further comment.</t>
  </si>
  <si>
    <t>77 FR 14226</t>
  </si>
  <si>
    <t>2060-AR10</t>
  </si>
  <si>
    <t>http://www.federalregister.gov/a/2012-5486/p-30</t>
  </si>
  <si>
    <t>This proposed rule would add reporting for pork (fresh, chilled, and frozen box/primal cuts) and distillers dried grain (DDG) to the Export Sales Reporting Requirements. Under this proposed rule, all exporters of U.S. pork and DDG would be required to report on a weekly basis, information on the export sales of pork and DDGs to the Foreign Agricultural Service (FAS).</t>
  </si>
  <si>
    <t>Export Sales Reporting Requirements</t>
  </si>
  <si>
    <t>Agriculture</t>
  </si>
  <si>
    <t>77 FR 13990</t>
  </si>
  <si>
    <t>0551-AA70</t>
  </si>
  <si>
    <t>http://www.federalregister.gov/a/2012-5620/p-21</t>
  </si>
  <si>
    <t>We propose to adopt a new airworthiness directive (AD) for certain Eurocopter France Model AS350 helicopters. This proposed AD is prompted by an in-flight fire caused by ignition of hydraulic fluid leaking from a damaged forward (pitch) servo-control hydraulic hose. The proposed actions are intended to prevent the forward servo-control hydraulic hoses from becoming damaged and leaking hydraulic fluid that could ignite in flight, which can result in loss of main rotor control, power loss, structural damage, propagation of fire, and subsequent loss of control of the helicopter.</t>
  </si>
  <si>
    <t>77 FR 14310</t>
  </si>
  <si>
    <t>http://www.federalregister.gov/a/2012-5859/p-25</t>
  </si>
  <si>
    <t>We are superseding two existing airworthiness directives (AD). One existing AD is for Airbus Model A319, A320, and A321 series airplanes without Airbus modification 26017. That AD currently requires replacing the flight warning computers (FWCs). The other existing AD is for Airbus Model A320 and A321 series airplanes on which Airbus modification 24612 or Airbus Service Bulletin A320-31-1080 has not been accomplished. That existing AD currently requires revising the limitations section of the airplane flight manual. This new AD requires replacing both FWC units with certain FWC units. This AD was prompted by in-service events of thrust lever mismanagement and a manufacturer analysis on the failure to follow procedure or heed existing cockpit cues. The analysis of the thrust lever management issue showed two categories of scenarios that could lead to thrust asymmetry during landing, with controllability and deceleration consequences. We are issuing this AD to prevent thrust asymmetry conditions which could result in loss of control of the airplane during landing.</t>
  </si>
  <si>
    <t>77 FR 14679</t>
  </si>
  <si>
    <t>http://www.federalregister.gov/a/2012-5864/p-34</t>
  </si>
  <si>
    <t xml:space="preserve">Airworthiness Directives; Burl A. Rogers </t>
  </si>
  <si>
    <t>We are adopting a new airworthiness directive (AD) for all Burl A. Rogers (type certificate previously held by William Brad Mitchell and Aeronca, Inc.) Models 15AC and S15AC airplanes. This AD was prompted by reports of intergranular exfoliation and corrosion of the upper and/or lower wing main spar cap angles found on the affected airplanes. This AD requires repetitive inspections of the upper and lower main wing spar cap angles for cracks and/or corrosion and installing inspection access panels. This AD also requires replacing the wing spar cap angles if moderate or severe corrosion is found and applying corrosion inhibitor. We are issuing this AD to correct the unsafe condition on these products.</t>
  </si>
  <si>
    <t>77 FR 14681</t>
  </si>
  <si>
    <t>Defense</t>
  </si>
  <si>
    <t>http://www.federalregister.gov/a/2012-6004/p-43</t>
  </si>
  <si>
    <t>Vet Center Services</t>
  </si>
  <si>
    <t>The Department of Veterans Affairs (VA) proposes to establish in regulation the readjustment counseling currently provided in VA's Vet Centers to certain veterans of the Armed Forces and members of their immediate families, and to implement provisions of the Caregivers and Veterans Omnibus Health Services Act of 2010 (the 2010 Act) regarding readjustment counseling. Although for several decades VA has provided readjustment counseling to veterans and members of their immediate families, a regulation is now explicitly required by the 2010 Act. The 2010 Act makes certain current members of the Armed Forces who served on active duty in Operation Enduring Freedom or Operation Iraqi Freedom eligible for the readjustment counseling that VA currently provides to veterans and members of their immediate families. In addition, the proposed regulation would authorize Vet Centers to provide referral and advice to individuals who are not otherwise eligible for such counseling, and served in a theater of combat operations or in an area during a period of hostilities in that area, in accordance with the 2010 Act.</t>
  </si>
  <si>
    <t>77 FR 14707</t>
  </si>
  <si>
    <t>2900-AN92</t>
  </si>
  <si>
    <t>http://www.federalregister.gov/a/2012-6163/p-15</t>
  </si>
  <si>
    <t>DoD Information Assurance Scholarship Program (IASP)</t>
  </si>
  <si>
    <t>This part implements policy, responsibilities and procedures for executing an information assurance scholarship and grant program, known as the DoD Information Assurance Scholarship Program (IASP). The DoD IASP will be used to recruit and retain the nation's top information assurance and information technology talent, which is critical as DoD progresses into the cybersecurity arena.</t>
  </si>
  <si>
    <t>77 FR 14955</t>
  </si>
  <si>
    <t>0790-AI28</t>
  </si>
  <si>
    <t>Procedures To Establish Appropriate Minimum Block Sizes</t>
  </si>
  <si>
    <t>The Commodity Futures Trading Commission is proposing regulations to implement certain statutory provisions enacted by Title VII of the Dodd-Frank Wall Street Reform and Consumer Protection Act. Specifically, in accordance with section 727 of the Dodd-Frank Act, the Commission is proposing regulations that would define the criteria for grouping swaps into separate swap categories and would establish methodologies for setting appropriate minimum block sizes for each swap category. In addition, the Commission is proposing further measures under the Commission's regulations to prevent the public disclosure of the identities, business transactions and market positions of swap market participants.</t>
  </si>
  <si>
    <t>77 FR 15460</t>
  </si>
  <si>
    <t>http://www.federalregister.gov/a/2012-5950/p-761</t>
  </si>
  <si>
    <t>FHA</t>
  </si>
  <si>
    <t>https://federalregister.gov/a/2012-6244</t>
  </si>
  <si>
    <t>Value Engineering</t>
  </si>
  <si>
    <t>77 FR 15250</t>
  </si>
  <si>
    <t>2125-AF40</t>
  </si>
  <si>
    <t>This rule updates regulations to enhance the integration of value engineering (VE) analysis in the planning and development of highway improvement projects. In issuing the final rule, FHWA revises the VE regulations to make them consistent with prior changes in legislation and regulations. This rulemaking does not otherwise impose any new burdens on States, revise the threshold of projects for which a VE analysis is required, or change the reporting structure now in place.</t>
  </si>
  <si>
    <t>http://www.federalregister.gov/a/2012-6246/p-23</t>
  </si>
  <si>
    <t>We propose to adopt a new airworthiness directive (AD) for all Airbus Model A300 B4-603, B4-605R, and B4-622R airplanes; Model A300 C4-605R Variant F airplanes; and Model A300 F4-600R series airplanes. This proposed AD was prompted by a report that chafing was detected between the autopilot electrical wiring conduit and the wing bottom skin. This proposed AD would require modifying the wiring installation on the right-hand wing. We are proposing this AD to prevent sparking due to electrical chafing when flammable vapors are present in the area, which could cause an uncontrolled fire.</t>
  </si>
  <si>
    <t>77 FR 15291</t>
  </si>
  <si>
    <t>FTC</t>
  </si>
  <si>
    <t>http://www.federalregister.gov/a/2012-4865/p-150</t>
  </si>
  <si>
    <t>“Appliance Labeling Rule”</t>
  </si>
  <si>
    <t>The Commission proposes several amendments to improve the Appliance Labeling Rule by streamlining requirements for manufacturers, increasing the availability of labels for consumers, and clarifying various aspects of the Rule. Specifically, the proposed amendments would eliminate duplicative reporting requirements for manufacturers, introduce a uniform method for attaching labels to appliances, place EnergyGuide labels on room air conditioner boxes instead of on the products themselves, improve current Web site disclosures, and revise ceiling fan labels. The proposed amendments also would clarify enforcement rules for data reporting, testing access, and Web site disclosures. The Commission requests comments on these proposed changes. In addition, as a part of the Commission's systematic review of its regulations and guides, the Commission seeks comments on the Rule's overall costs and benefits and its overall regulatory and economic impact.</t>
  </si>
  <si>
    <t>77 FR 15298</t>
  </si>
  <si>
    <t>3084-AB15</t>
  </si>
  <si>
    <t>http://www.federalregister.gov/a/2012-6276/p-86</t>
  </si>
  <si>
    <t>Revision to the Export Provisions of the Cathode Ray Tube (CRT) Rule</t>
  </si>
  <si>
    <t>The Environmental Protection Agency (EPA or the Agency) is proposing to revise certain export provisions of the cathode ray tube (CRT) final rule published on July 28, 2006 (71 FR 42928). The proposed revisions will allow the Agency to better track exports of CRTs for reuse and recycling. Additionally, EPA would gather more information on shipments of CRTs that are sent for reuse.</t>
  </si>
  <si>
    <t>77 FR 15336</t>
  </si>
  <si>
    <t>2050-AG68</t>
  </si>
  <si>
    <t>Bovine Spongiform Encephalopathy</t>
  </si>
  <si>
    <t>We are proposing to amend the regulations that govern the importation of animals and animal products to revise the conditions for the importation of live bovines and products derived from bovines with regard to bovine spongiform encephalopathy (BSE). We are proposing to base importation conditions on the inherent risk of BSE infectivity in specified commodities, as well as on the BSE risk status of the region from which the commodities originate. We are proposing to establish a system for classifying regions as to BSE risk that is consistent with the system employed by the World Organization for Animal Health (OIE), the international standard-setting organization for guidelines related to animal health. The conditions we are proposing for the importation of specified commodities are based on internationally accepted scientific literature and, except in a few instances, are consistent with guidelines set out in the OIE's Terrestrial Animal Health Code. We are also proposing to classify certain specified countries as to BSE risk and are proposing to remove BSE restrictions on the importation of cervids and camelids and products derived from such animals. We are proposing to make these amendments after conducting a thorough review of relevant scientific literature and a comprehensive evaluation of the issues and concluding that the proposed changes to the regulations would continue to guard against the introduction of BSE into the United States, while allowing the importation of additional animals and animal products into this country. In this document we are also affirming the position we took in removing the delay of applicability of certain provisions of the rule entitled “Bovine Spongiform Encephalopathy; Minimal-Risk Regions and Importation of Commodities,” published in the Federal Register on January 4, 2005 (70 FR 460-553). The delay of applicability was removed in a final rule entitled “Bovine Spongiform Encephalopathy; Minimal-Risk Regions; Importation of Live Bovines and Products Derived from Bovines,” published in the Federal Register on September 18, 2007 (72 FR 53314-53379).</t>
  </si>
  <si>
    <t>77 FR 15848</t>
  </si>
  <si>
    <t>0579-AC68</t>
  </si>
  <si>
    <t>http://www.federalregister.gov/a/2012-6151/p-668</t>
  </si>
  <si>
    <t>http://www.federalregister.gov/a/2012-6430/p-48</t>
  </si>
  <si>
    <t>Revocation of TSCA Section 4 Testing Requirements</t>
  </si>
  <si>
    <t>EPA is revoking certain testing requirements for six chemical substances and all the testing requirements for four chemical substances. EPA is basing its decision to take this action on information received since publication of the first test rule for certain high production volume chemical substances (HPV1). HPV1 established testing requirements for those 10 chemical substances. On the effective date of this direct final rule, persons who export or intend to export the four chemical substances for which all the testing requirements are revoked are no longer subject to section 12(b) of the Toxic Substance Control Act (TSCA) export notification requirements triggered by HPV1.</t>
  </si>
  <si>
    <t>77 FR 15609</t>
  </si>
  <si>
    <t>2070-AD16</t>
  </si>
  <si>
    <t>http://www.federalregister.gov/a/2012-6465/p-29</t>
  </si>
  <si>
    <t>We propose to adopt a new airworthiness directive (AD) for all Airbus Model A318, A319, and A320 series airplanes. This proposed AD was prompted by reports of unsuccessful slide deployments during scheduled deployment tests, and failed functional tests of the release travel of the slide release mechanism. This proposed AD would require inspecting the off-wing slide release cables on the left- and right-hand sides to determine whether a certain part number is installed, and replacement if necessary. We are proposing this AD to prevent non-availability of left- or right-hand off-wing exit slides that could impair emergency evacuation of the passengers and flightcrew, and could result in personal injuries.</t>
  </si>
  <si>
    <t>77 FR 15636</t>
  </si>
  <si>
    <t>http://www.federalregister.gov/a/2012-6468/p-25</t>
  </si>
  <si>
    <t>We are revising an earlier proposed airworthiness directive (AD) for certain The Boeing Company Model 737-600, -700, -700C, -800, -900 and -900ER series airplanes. That NPRM proposed to require modifying the fluid drain path in the wing leading edge area, forward of the wing front spar, and doing all applicable related investigative and corrective actions. That NPRM was prompted by a report of leaking fuel from the wing leading edge area at the inboard end of the number 5 leading edge slat. This action revises that NPRM by including installing new seal disks on the latches in the fuel shutoff valve access door as part of the modification and by specifying that certain inspections are detailed inspections. This action also revises the applicability to include additional airplanes. We are proposing this AD to prevent flammable fluids from accumulating in the wing leading edge, and draining inboard and onto the engine exhaust nozzle, which could result in a fire. Since these actions impose an additional burden over that proposed in the NPRM, we are reopening the comment period to allow the public the chance to comment on these proposed changes.</t>
  </si>
  <si>
    <t>77 FR 15638</t>
  </si>
  <si>
    <t>http://www.federalregister.gov/a/2012-6470/p-28</t>
  </si>
  <si>
    <t>We are revising an earlier proposed airworthiness directive (AD) for certain The Boeing Company Model 737-200, -200C, -300, -400, and -500 series airplanes. That NPRM proposed to require inspections for cracking and corrosion under the number 3 very high frequency (VHF) antenna, and corrective actions if necessary; and, for certain airplanes, replacing bonded skin panels with solid skin panels if not previously accomplished. That NPRM was prompted by reports of cracks in the skin and surrounding structure under the number 3 VHF antenna on the lower external surface of the airplane at buttock line 0.0, aft of the main landing gear wheel well. This action revises that NPRM by adding an optional preventive modification, which would terminate the inspection requirements for certain airplanes; changing certain repairs; and adding inspections. We are proposing this supplemental NPRM to detect and correct cracks and corrosion of the skin and surrounding structure under the number 3 VHF antenna, which could result in separation of the antenna from the airplane, and rapid depressurization of the airplane. Since these actions impose an additional burden over that proposed in the original NPRM, we are reopening the comment period to allow the public the chance to comment on these proposed changes.</t>
  </si>
  <si>
    <t>77 FR 15640</t>
  </si>
  <si>
    <t>http://www.federalregister.gov/a/2012-6504/p-12</t>
  </si>
  <si>
    <t>Airworthiness Directives; Pratt &amp; Whitney Turbofan Engines</t>
  </si>
  <si>
    <t>We are superseding an existing airworthiness directive (AD) for all Pratt &amp; Whitney (PW) JT9D series turbofan engines. That AD currently requires revisions to the Airworthiness Limitations Section (ALS) of the manufacturer's Instructions for Continued Airworthiness (ICA) to include required enhanced inspection of selected critical life-limited parts at each piece-part opportunity. This new AD requires additional revisions to the JT9D series engines ALS sections of the manufacturer's ICA. This AD was prompted by the need to require enhanced inspection of selected critical life-limited parts of JT9D series engines. We are issuing this AD to prevent critical life-limited rotating engine part failure, which could result in an uncontained engine failure and damage to the airplane.</t>
  </si>
  <si>
    <t>77 FR 15939</t>
  </si>
  <si>
    <t>http://www.federalregister.gov/a/2012-6554/p-67</t>
  </si>
  <si>
    <t>United States-Korea Free Trade Agreement</t>
  </si>
  <si>
    <t>This rule amends the Customs and Border Protection (CBP) regulations on an interim basis to implement the preferential tariff treatment and other customs-related provisions of the United States-Korea Free Trade Agreement.</t>
  </si>
  <si>
    <t>77 FR 15943</t>
  </si>
  <si>
    <t>1515-AD86</t>
  </si>
  <si>
    <t>http://www.federalregister.gov/a/2012-6521/p-25</t>
  </si>
  <si>
    <t>Airworthiness Directives; Mooney Aviation Company, Inc.</t>
  </si>
  <si>
    <t>We are issuing an airworthiness directive (AD) for all Mooney Aviation Company, Inc. (Mooney) Models M20B, M20C, M20D, M20E, M20F, M20G, M20J, M20K, M20L, M20M, M20R, M20S, and M20TN airplanes that supersedes an existing AD that is applicable to certain Model M20R and M20TN airplanes. The existing AD currently requires inspecting the tail pitch trim assembly for correct positioning and proper attachment and inspecting the Huck Bolt fasteners for proper security with repair as necessary for certain Models M20R and M20TN. That AD also requires sending the inspection results to the FAA and Mooney. This AD retains all of the actions, except the reporting requirement from the previous AD and adds airplane models to the applicability. This AD was prompted by a report of an incident on a Mooney Model M20TN airplane regarding failure of the tail pitch trim assembly, which could result in loss of control. We are issuing this AD to correct the unsafe condition on these products.</t>
  </si>
  <si>
    <t>77 FR 16135</t>
  </si>
  <si>
    <t>http://www.federalregister.gov/a/2012-6500/p-27</t>
  </si>
  <si>
    <t>Airworthiness Directives; Pratt &amp; Whitney (PW) Turbofan Engines</t>
  </si>
  <si>
    <t>We are adopting a new airworthiness directive (AD) for Pratt &amp; Whitney (PW) PW2037, PW2037(M), and PW2040 turbofan engines with certain fan blades with a cutback leading edge, installed. This AD was prompted by reports from PW that fan blade leading edge erosion can result in a fan thrust deterioration mode (FTDM) condition, a condition that cannot be detected by the crew, and that reduces the engine's capability of producing required thrust. This AD requires initial and repetitive maintenance to the leading edge of cutback fan blades or applying performance decrements as specified in the Airplane Flight Manual. We are issuing this AD to correct undetectable fan thrust deterioration on these PW products.</t>
  </si>
  <si>
    <t>77 FR 16139</t>
  </si>
  <si>
    <t>http://www.federalregister.gov/a/2012-6116/p-22</t>
  </si>
  <si>
    <t>We are adopting a new airworthiness directive (AD) for certain The Boeing Company Model 747-100, 747-100B, 747-100B SUD, 747-200B, 747-200C, 747-200F, 747-300, 747-400, 747-400D, 747-400F, 747SR, and 747SP series airplanes. This AD was prompted by a design review following a ground fire incident and reports of flammable fluid leaks from the wing leading edge area onto the engine exhaust area. This AD requires modifying the fluid drain path in the leading edge area of the wing. We are issuing this AD to prevent flammable fluid from leaking onto the engine exhaust nozzle, which could result in a fire.</t>
  </si>
  <si>
    <t>77 FR 16143</t>
  </si>
  <si>
    <t>http://www.federalregister.gov/a/2012-6628/p-27</t>
  </si>
  <si>
    <t>We propose to adopt a new airworthiness directive (AD) for certain The Boeing Company Model 737-600, -700, -700C, -800, and -900 series airplanes. This proposed AD was prompted by reports of incorrectly installed bolts common to the rear spar termination fitting on the horizontal stabilizer. This proposed AD would require inspecting for a serial number that starts with the letters “SAIC” on the left- and right-side horizontal stabilizer identification plate; a detailed inspection for correct bolt protrusion and chamfer of the termination fitting bolts of the horizontal stabilizer rear spar, if necessary; inspecting to determine if certain bolts are installed, if necessary, and related investigative and corrective actions if necessary. This proposed AD would also require repetitive inspections for cracking of the termination fitting at certain bolt locations, and repair if necessary. We are proposing this AD to prevent loss of structural integrity of the horizontal stabilizer attachment and loss of control of the airplane.</t>
  </si>
  <si>
    <t>77 FR 16188</t>
  </si>
  <si>
    <t>http://www.federalregister.gov/a/2012-6622/p-33</t>
  </si>
  <si>
    <t>We propose to adopt a new airworthiness directive (AD) for certain Bombardier, Inc. Model CL-600-2C10 (Regional Jet Series 700, 701, &amp; 702), CL-600-2D15 (Regional Jet Series 705), and CL-600-2D24 (Regional Jet Series 900) airplanes. This proposed AD was prompted by reports of failures of a hydraulic accumulator's screw-cap/end cap while on the ground that resulted in loss of use of that hydraulic system and in high-energy impact damage to adjacent systems and structures. This proposed AD would require an inspection for part numbers; repetitive inspections for any cracking of certain hydraulic system accumulators, and replacement, if necessary; and revising the maintenance program to include a life limit for certain hydraulic system accumulators. We are proposing this AD to prevent loss of use of a hydraulic system, which could result in reduced controllability of the airplane.</t>
  </si>
  <si>
    <t>77 FR 16193</t>
  </si>
  <si>
    <t>H.R. 5</t>
  </si>
  <si>
    <t>Help Efficient, Accessible, Low-cost, Timely Healthcare (HEALTH) Act</t>
  </si>
  <si>
    <t>H.R. 5 contains several mandates on the private sector, including caps on damages and on attorney fees, the statute of limitations, and the fair share rule. The cost of those mandates would exceed the threshold established in UMRA for private-sector mandates ($146 million in 2012, adjusted annually for inflation) in four of the first five years in which the mandates were effective.</t>
  </si>
  <si>
    <t>http://www.cbo.gov/publication/43108?utm_source=feedblitz&amp;utm_medium=FeedBlitzEmail&amp;utm_content=812526&amp;utm_campaign=On-Demand_2012-03-20%2010%3a21</t>
  </si>
  <si>
    <t>Gingrey, Phil</t>
  </si>
  <si>
    <t>Student Health Insurance Coverage</t>
  </si>
  <si>
    <t>This final rule establishes requirements for student health insurance coverage under the Public Health Service (PHS) Act and the Patient Protection and Affordable Care Act (Affordable Care Act). The final rule defines “student health insurance coverage” as a type of individual health insurance coverage, and specifies that certain PHS Act requirements are inapplicable to this type of individual health insurance coverage. This final rule also amends the medical loss ratio and annual limits requirements for student health insurance coverage under the PHS Act.</t>
  </si>
  <si>
    <t>77 FR 16453</t>
  </si>
  <si>
    <t>0938-AQ95</t>
  </si>
  <si>
    <t>http://www.federalregister.gov/a/2012-6359/p-81</t>
  </si>
  <si>
    <t>http://www.federalregister.gov/a/2012-6359/p-94</t>
  </si>
  <si>
    <t>Certain Preventive Services Under the Affordable Care Act</t>
  </si>
  <si>
    <t>This advance notice of proposed rulemaking announces the intention of the Departments of Health and Human Services, Labor, and the Treasury to propose amendments to regulations regarding certain preventive health services under provisions of the Patient Protection and Affordable Care Act (Affordable Care Act). The proposed amendments would establish alternative ways to fulfill the requirements of section 2713 of the Public Health Service Act and companion provisions under the Employee Retirement Income Security Act and the Internal Revenue Code when health coverage is sponsored or arranged by a religious organization that objects to the coverage of contraceptive services for religious reasons and that is not exempt under the final regulations published February 15, 2012. This document serves as a request for comments in advance of proposed rulemaking on the potential means of accommodating such organizations while ensuring contraceptive coverage for plan participants and beneficiaries covered under their plans (or, in the case of student health insurance plans, student enrollees and their dependents) without cost sharing.</t>
  </si>
  <si>
    <t>77 FR 16501</t>
  </si>
  <si>
    <t>0938-AR42</t>
  </si>
  <si>
    <t>https://federalregister.gov/a/2012-6689</t>
  </si>
  <si>
    <t>http://www.federalregister.gov/a/2012-6522/p-14</t>
  </si>
  <si>
    <t>We are adopting a new airworthiness directive (AD) for certain Cessna Aircraft Company Model 560XL airplanes. This AD was prompted by reports of jammed or stiff rudder control due to water freezing on the rudder bias cables and pulleys of the stinger. This AD requires modification of the drain installation of the tailcone stinger on the aft canted bulkhead, inspections for drain holes in the forward and aft frames, and modification of the drain holes. We are issuing this AD to prevent ice accumulation on the cables and pulleys of the stinger, which could result in jamming of the rudder and consequent reduced controllability of the airplane.</t>
  </si>
  <si>
    <t>77 FR 16432</t>
  </si>
  <si>
    <t>http://www.federalregister.gov/a/2012-6758/p-204</t>
  </si>
  <si>
    <t>Transmission Relay Loadability Reliability Standard</t>
  </si>
  <si>
    <t>Pursuant to section 215 of the Federal Power Act, the Commission approves Reliability Standard PRC-023-2 (Transmission Relay Loadability) submitted by the North American Electric Reliability Corporation (NERC), the Electric Reliability Organization certified by the Commission. The Reliability Standard requires transmission owners, generation owners, and distribution providers to set load-responsive phase protective relays according to specific criteria to ensure that the relays reliably detect—and protect the electric network from—fault conditions, but do not limit transmission loadability or interfere with system operators' ability to protect system reliability. The Commission also approves NERC Rules of Procedure Section 1700—Challenges to Determinations, which provides registered entities a means to challenge determinations made by planning coordinators under Reliability Standard PRC-023.</t>
  </si>
  <si>
    <t>77 FR 16435</t>
  </si>
  <si>
    <t>2012-6758</t>
  </si>
  <si>
    <t>http://www.federalregister.gov/a/2012-6769/p-26</t>
  </si>
  <si>
    <t>We propose to adopt a new airworthiness directive (AD) for certain Bombardier, Inc. Model CL-600-2C10 (Regional Jet Series 700, 701, &amp; 702) airplanes, Model CL-600-2D15 (Regional Jet Series 705) airplanes, and Model CL-600-2D24 (Regional Jet Series 900) airplanes. This proposed AD was prompted by reports of a bleed air leak from the high pressure ducts which was not immediately detected by the bleed leak detection system. This proposed AD would require installing new sensing elements in the main landing gear wheel well and the overwing area, protective blankets on the upper surface of the wing box and fuel tubes, and protective shields on the rudder quadrant support-beam in the aft equipment compartment. We are proposing this AD to prevent an undetected bleed air leak which can cause loss of rudder control, can lead to degradation of structural integrity, and could be a potential heat source that can lead to fuel being ignited.</t>
  </si>
  <si>
    <t>77 FR 16490</t>
  </si>
  <si>
    <t>http://www.federalregister.gov/a/2012-6772/p-26</t>
  </si>
  <si>
    <t>We propose to adopt a new airworthiness directive (AD) for certain Airbus Model A318-112, and -121; A319-111, -112, -115, -132, and -133; A320-214, -232, and -233; and A321-211, -212, -213, and -231 airplanes. This proposed AD was prompted by reports that some nuts installed on the wing, including on primary structural elements, were found cracked. This proposed AD would require inspecting to determine if certain nuts are installed or cracked, and replacing the affected nuts if necessary. We are proposing this AD to detect and correct missing and cracked nuts, which could result in the structural integrity of the airplane wings being impaired.</t>
  </si>
  <si>
    <t>77 FR 16492</t>
  </si>
  <si>
    <t>http://www.federalregister.gov/a/2012-6759/p-68</t>
  </si>
  <si>
    <t>Revised Public Utility Filing Requirements for Electric Quarterly Reports</t>
  </si>
  <si>
    <t>The Federal Energy Regulatory Commission (Commission) proposes to revise the Electric Quarterly Report (EQR) Data Dictionary to add “Simultaneous Exchange” to the list of available Product Names in the EQR. This revision would allow for greater transparency in wholesale electricity markets through a greater understanding of these complex transactions. The Commission invites comment on this proposal.</t>
  </si>
  <si>
    <t>77 FR 16494</t>
  </si>
  <si>
    <t>2012-6759</t>
  </si>
  <si>
    <t>Coast Guard</t>
  </si>
  <si>
    <t>http://www.federalregister.gov/a/2012-6579/p-772</t>
  </si>
  <si>
    <t>Standards for Living Organisms in Ships' Ballast Water</t>
  </si>
  <si>
    <t>The Coast Guard is amending its regulations on ballast water management by establishing a standard for the allowable concentration of living organisms in ships' ballast water discharged in waters of the United States. The Coast Guard is also amending its regulations for engineering equipment by establishing an approval process for ballast water management systems. These new regulations will aid in controlling the introduction and spread of nonindigenous species from ships' ballast water in waters of the United States.</t>
  </si>
  <si>
    <t>77 FR 17254</t>
  </si>
  <si>
    <t>1625-AA32</t>
  </si>
  <si>
    <t>http://www.federalregister.gov/a/2012-6579/p-737</t>
  </si>
  <si>
    <t>PPACA; Standards Related to Reinsurance, Risk Corridors and Risk Adjustment</t>
  </si>
  <si>
    <t>This final rule implements standards for States related to reinsurance and risk adjustment, and for health insurance issuers related to reinsurance, risk corridors, and risk adjustment consistent with title I of the Patient Protection and Affordable Care Act as amended by the Health Care and Education Reconciliation Act of 2010, referred to collectively as the Affordable Care Act. These programs will mitigate the impact of potential adverse selection and stabilize premiums in the individual and small group markets as insurance reforms and the Affordable Insurance Exchanges (“Exchanges”) are implemented, starting in 2014. The transitional State-based reinsurance program serves to reduce uncertainty by sharing risk in the individual market through making payments for high claims costs for enrollees. The temporary Federally administered risk corridors program serves to protect against uncertainty in rate setting by qualified health plans sharing risk in losses and gains with the Federal government. The permanent State-based risk adjustment program provides payments to health insurance issuers that disproportionately attract high-risk populations (such as individuals with chronic conditions).</t>
  </si>
  <si>
    <t>77 FR 17220</t>
  </si>
  <si>
    <t>0938-AR07</t>
  </si>
  <si>
    <t>https://federalregister.gov/a/2012-6594</t>
  </si>
  <si>
    <t>Medicaid Program; Eligiblity Changes Under the Affordable Care Act of 2010</t>
  </si>
  <si>
    <t>This final rule implements several provisions of the Patient Protection and Affordable Care Act of 2010 and the Health Care and Education Reconciliation Act of 2010 (collectively referred to as the Affordable Care Act). The Affordable Care Act expands access to health insurance coverage through improvements to the Medicaid and Children's Health Insurance (CHIP) programs, the establishment of Affordable Insurance Exchanges (“Exchanges”), and the assurance of coordination between Medicaid, CHIP, and Exchanges. This final rule codifies policy and procedural changes to the Medicaid and CHIP programs related to eligibility, enrollment, renewals, public availability of program information and coordination across insurance affordability programs.</t>
  </si>
  <si>
    <t>77 FR 17144</t>
  </si>
  <si>
    <t>0938-AQ62</t>
  </si>
  <si>
    <t>http://www.federalregister.gov/a/2012-6560/p-753</t>
  </si>
  <si>
    <t>http://www.federalregister.gov/a/2012-6560/p-770</t>
  </si>
  <si>
    <t>http://americanactionforum.org/topic/regulation-review-ppaca-medicaid-expansion</t>
  </si>
  <si>
    <t>http://www.federalregister.gov/a/2012-6952/p-16</t>
  </si>
  <si>
    <t>Airworthiness Directives; Pratt &amp; Whitney (PW)Turbofan Engines</t>
  </si>
  <si>
    <t>We are adopting a new airworthiness directive (AD) for PW JT9D-7R4G2 and -7R4H1 turbofan engines. This AD was prompted by the determination that a new lower life limit for high-pressure turbine (HPT) 1st stage air seals, part number (P/N) 735907, is necessary. This AD establishes a new lower life limit for HPT 1st stage air seals, P/N 735907, and requires removing them from service using a drawdown schedule. We are issuing this AD to prevent critical life-limited rotating engine part failure and damage to the airplane.</t>
  </si>
  <si>
    <t>77 FR 16916</t>
  </si>
  <si>
    <t>http://www.federalregister.gov/a/2012-6996/p-17</t>
  </si>
  <si>
    <t>We are adopting a new airworthiness directive (AD) for all Pratt &amp; Whitney PW4050, PW4052, PW4056, PW4060, PW4060A, PW4060C, PW4062, PW4062A, PW4152, PW4156, PW4156A, PW4158, PW4160, PW4460, PW4462, and PW4650 turbofan engines, including models with any dash number suffix. This AD was prompted by reports of five engine in-flight shutdowns and seven unplanned engine removals. This AD requires inspections, cleaning, and engine modifications to address coking in the No. 4 bearing compartment and in the oil pressure and scavenge tubes. We are issuing this AD to prevent an engine fire, a fractured fan drive shaft, and damage to the airplane.</t>
  </si>
  <si>
    <t>77 FR 16921</t>
  </si>
  <si>
    <t>http://www.federalregister.gov/a/2012-6992/p-143</t>
  </si>
  <si>
    <t>Establishment of the Reporting Regulation for Wholesale Pork</t>
  </si>
  <si>
    <t>On April 2, 2001, the U.S. Department of Agriculture, Agricultural Marketing Service (AMS) implemented the Livestock Mandatory Reporting (LMR) program as required by the Livestock Mandatory Reporting Act of 1999 (1999 Act). In October 2006, the LMR program was reauthorized by Congress through September 2010. On September 28, 2010, the Mandatory Price Reporting Act of 2010 (2010 Reauthorization Act) reauthorized LMR for an additional 5 years and added a provision for mandatory reporting of wholesale pork cuts. The 2010 Reauthorization Act directed the Secretary to engage in negotiated rulemaking to make required regulatory changes for mandatory wholesale pork reporting and establish a negotiated rulemaking committee to develop these changes. This proposed rule reflects the work of the USDA Wholesale Pork Reporting Negotiated Rulemaking Committee (Committee).</t>
  </si>
  <si>
    <t>77 FR 16951</t>
  </si>
  <si>
    <t>2012-6992</t>
  </si>
  <si>
    <t>http://www.federalregister.gov/a/2012-6992/p-114</t>
  </si>
  <si>
    <t>http://www.federalregister.gov/a/2012-6965/p-19</t>
  </si>
  <si>
    <t>We propose to adopt a new airworthiness directive (AD) for Pratt &amp; Whitney PW4052, PW4152, PW4056, PW4156A, PW4060, PW4060A, PW4060C, PW4062, PW4062A, PW4158, PW4460, PW4462, PW4164, PW4164C, PW4164C/B, PW4168, and PW4168A turbofan engines with certain high-pressure turbine (HPT) stage 1 front hubs installed. This proposed AD was prompted by Pratt &amp; Whitney's updated low-cycle-fatigue analysis that indicated certain HPT stage 1 front hubs could initiate a crack prior to the published life limit. This proposed AD would require removing the affected HPT stage 1 front hubs from service using a drawdown plan. We are proposing this AD to prevent failure of the HPT stage 1 front hub, which could lead to an uncontained engine failure and damage to the airplane.</t>
  </si>
  <si>
    <t>77 FR 16967</t>
  </si>
  <si>
    <t>2012-6965</t>
  </si>
  <si>
    <t>OSHA</t>
  </si>
  <si>
    <t>Hazard Communication</t>
  </si>
  <si>
    <t>In this final rule, OSHA is modifying its Hazard Communication Standard (HCS) to conform to the United Nations' Globally Harmonized System of Classification and Labelling of Chemicals (GHS). OSHA has determined that the modifications will significantly reduce costs and burdens while also improving the quality and consistency of information provided to employers and employees regarding chemical hazards and associated protective measures. Consistent with the requirements of Executive Order 13563, which calls for assessment and, where appropriate, modification and improvement of existing rules, the Agency has concluded this improved information will enhance the effectiveness of the HCS in ensuring that employees are apprised of the chemical hazards to which they may be exposed, and in reducing the incidence of chemical-related occupational illnesses and injuries.</t>
  </si>
  <si>
    <t>77 FR 17574</t>
  </si>
  <si>
    <t>1218-AC20</t>
  </si>
  <si>
    <t>http://www.federalregister.gov/a/2012-4826/p-771</t>
  </si>
  <si>
    <t>http://www.federalregister.gov/a/2012-4826/p-809</t>
  </si>
  <si>
    <t>http://www.federalregister.gov/a/2012-4826/p-386</t>
  </si>
  <si>
    <t>http://www.federalregister.gov/a/2012-4826/p-376</t>
  </si>
  <si>
    <t>Pipeline and HAZMAT</t>
  </si>
  <si>
    <t>http://www.federalregister.gov/a/2012-7169/p-65</t>
  </si>
  <si>
    <t>Hazardous Materials: Approval and Communication Requirements</t>
  </si>
  <si>
    <t>In this NPRM, PHMSA is proposing to revise the Hazardous Materials Regulations applicable to air bag inflators, air bag modules, and seat-belt pretensioners. The proposed changes would incorporate the provisions of two special permits into the regulations. In addition, PHMSA proposes to revise the current approval and documentation requirements for a material appropriately classified as a UN3268 air bag inflator, air bag module, or seat-belt pretensioner. The proposed changes will, if adopted, reduce the regulatory burden on the automotive industry while maintaining the current level of safety.</t>
  </si>
  <si>
    <t>77 FR 17394</t>
  </si>
  <si>
    <t>2137-AE62</t>
  </si>
  <si>
    <t>http://www.federalregister.gov/a/2012-6125/p-1882</t>
  </si>
  <si>
    <t>http://www.federalregister.gov/a/2012-6125/p-1849</t>
  </si>
  <si>
    <t>http://americanactionforum.org/topic/regulation-review-health-care-exchanges-final</t>
  </si>
  <si>
    <t>PPACA; Establishment of Exchanges and Qualified Health Plans</t>
  </si>
  <si>
    <t>This final rule will implement the new Affordable Insurance Exchanges (“Exchanges”), consistent with title I of the Patient Protection and Affordable Care Act of 2010 as amended by the Health Care and Education Reconciliation Act of 2010, referred to collectively as the Affordable Care Act. The Exchanges will provide competitive marketplaces for individuals and small employers to directly compare available private health insurance options on the basis of price, quality, and other factors. The Exchanges, which will become operational by January 1, 2014, will help enhance competition in the health insurance market, improve choice of affordable health insurance, and give small businesses the same purchasing clout as large businesses.</t>
  </si>
  <si>
    <t>77 FR 18310</t>
  </si>
  <si>
    <t>0938-AQ67</t>
  </si>
  <si>
    <t>Discharge Removal Equipment for Vessels Carrying Oil</t>
  </si>
  <si>
    <t>The Coast Guard is advising the public of its intent to finalize regulations previously published as an interim final rule on December 22, 1993. The interim final rule was published to reduce the risk of oil spills, improve vessel oil spill response capabilities, and minimize the impact of oil spills on the environment, but certain portions of the interim final rule were never published as a final rule. Because of the lapse in time since the interim final rule's publication, the Coast Guard is seeking comments from the public before finalizing those portions of the interim final rule.</t>
  </si>
  <si>
    <t>77 FR 18151</t>
  </si>
  <si>
    <t>1625-AA02</t>
  </si>
  <si>
    <t>http://www.federalregister.gov/a/2012-7344/p-117</t>
  </si>
  <si>
    <t>Energy Conservation Standards for Battery Chargers, External Power Supplies</t>
  </si>
  <si>
    <t>The Energy Policy and Conservation Act (EPCA) prescribes energy conservation standards for various consumer products and commercial and industrial equipment, including battery chargers and external power supplies (EPSs). EPCA also requires the U.S. Department of Energy (DOE) to determine whether more stringent, amended standards for these products are technologically feasible, economically justified, and would save a significant amount of energy. In this notice, DOE proposes amended energy conservation standards for Class A EPSs and new energy conservation standards for non-Class A EPSs and battery chargers. The notice also announces a public meeting to receive comment on these proposed standards and associated analyses and results.</t>
  </si>
  <si>
    <t>77 FR 18478</t>
  </si>
  <si>
    <t>1904-AB57</t>
  </si>
  <si>
    <t>http://www.federalregister.gov/a/2012-6042/p-393</t>
  </si>
  <si>
    <t>http://www.federalregister.gov/a/2012-6042/p-402</t>
  </si>
  <si>
    <t>http://www.federalregister.gov/a/2012-6042/p-1423</t>
  </si>
  <si>
    <t>Enforcement of Subsidiary and Affiliate Contracts by the FDIC</t>
  </si>
  <si>
    <t>77 FR 18127</t>
  </si>
  <si>
    <t>3064-AD94</t>
  </si>
  <si>
    <t>https://federalregister.gov/a/2012-7051</t>
  </si>
  <si>
    <t>The FDIC is proposing a rule (“Proposed Rule”), with request for comments, that implements section 210(c)(16) of the Dodd-Frank Wall Street Reform and Consumer Protection Act (the “Dodd-Frank Act” or the “Act”), codified at 12 U.S.C. section 5390(c)(16), which permits the Corporation, as receiver for a financial company whose failure would pose a significant risk to the financial stability of the United States (a “covered financial company”), to enforce contracts of subsidiaries or affiliates of the covered financial company despite contract clauses that purport to terminate, accelerate, or provide for other remedies based on the insolvency, financial condition or receivership of the covered financial company. As a condition to maintaining these subsidiary contracts in full force and effect, the Corporation as receiver must either: transfer any supporting obligations of the covered financial company that back the obligations of the subsidiary or affiliate under the contract (along with all assets and liabilities that relate to those supporting obligations) to a bridge financial company or qualified third-party transferee by the statutory one-business-day deadline; or provide adequate protection to such contract counterparties. The Proposed Rule sets forth the scope and effect of the authority granted under section 210(c)(16), clarifies the conditions and requirements applicable to the receiver, addresses requirements for notice to certain affected counterparties, and defines key terms.</t>
  </si>
  <si>
    <t>http://www.federalregister.gov/a/2012-7357/p-21</t>
  </si>
  <si>
    <t>Airworthiness Directives; Bombardier, Inc., Airplanes</t>
  </si>
  <si>
    <t xml:space="preserve">We propose to adopt a new airworthiness directive (AD) for certain Bombardier, Inc., Model DHC-8-400, -401, and -402 airplanes. This proposed AD was prompted by reports of cracking of certain fuel access panels of the outer wing. This proposed AD would require an external inspection, and if necessary an internal inspection, to determine if certain fuel access panels are installed, and replacement if necessary; optional repetitive inspections for cracking of the fuel access panels, and replacement if necessary, would defer the internal inspection; and eventual replacement of affected fuel access panels with new panels. We are proposing this AD to prevent cracking of fuel access panels, which could result in arcing and ignition of fuel vapor in the outer wing fuel tank during a lightning strike.Show </t>
  </si>
  <si>
    <t>77 FR 18135</t>
  </si>
  <si>
    <t>We propose to adopt a new airworthiness directive (AD) for all Boeing Model 747-100, 747-200B, 747-200C, 747-200F, 747-300, 747-400, 747-400F, and 747SR series airplanes. This proposed AD was prompted by reports of broken and damaged latch pin retention bolts of the main deck side cargo door (MDSCD), latch pin migration, and broken latch pin fittings. This proposed AD would require various repetitive inspections of the MDSCD latch pin fittings, measuring the latch pin, and related investigative and corrective actions if necessary; and modifying the latch pin fittings and installing new latch pins and latch pin fasteners. We are proposing this AD to prevent loss of the cargo door and rapid depressurization of the airplane.</t>
  </si>
  <si>
    <t>77 FR 18137</t>
  </si>
  <si>
    <t>http://www.federalregister.gov/a/2012-7283/p-23</t>
  </si>
  <si>
    <t>Fish and Wildlife</t>
  </si>
  <si>
    <t>http://www.federalregister.gov/a/2012-7087/p-66</t>
  </si>
  <si>
    <t>Designation of Critical Habitat for Ipomopsis polyantha</t>
  </si>
  <si>
    <t>We, the U.S. Fish and Wildlife Service (Service), announce the reopening of the public comment period on the July 27, 2011, proposed designation of critical habitat for Ipomopsis polyantha (Pagosa skyrocket), Penstemon debilis (Parachute beardtongue), and Phacelia submutica (DeBeque phacelia) under the Endangered Species Act of 1973, as amended (Act). We also announce the availability of a draft economic analysis, a draft environmental assessment, and an amended required determinations section of the proposal. We also propose to revise critical habitat unit boundaries for Ipomopsis polyantha units 2 and 4, and for Phacelia submutica units 6, 7, and 9. Finally, we announce some potential additional areas being considered for exclusion from critical habitat for Penstemon debilis unit 3. We are reopening the comment period for the proposal to allow all interested parties an opportunity to comment simultaneously on the proposed rule, the associated draft economic analysis (DEA), and draft environmental assessment (Draft EA), and the amended required determinations section. If you submitted comments previously, you do not need to resubmit them because we have already incorporated them into the public record and will fully consider them in preparation of the final rule.</t>
  </si>
  <si>
    <t>77 FR 18157</t>
  </si>
  <si>
    <t>1018-AX75</t>
  </si>
  <si>
    <t>http://www.federalregister.gov/a/2012-7208/p-184</t>
  </si>
  <si>
    <t>Benzidine-Based Chemical Substances; Di-n</t>
  </si>
  <si>
    <t>Under the Toxic Substances Control Act (TSCA), EPA is proposing: To add nine benzidine-based chemical substances to the Significant New Use Rule (SNUR) on benzidine-based chemical substances; a SNUR for di-n-pentyl phthalate (DnPP) (1,2-benzenedicarboxylic acid, 1,2-dipentyl ester) (CAS No. 131-18-0); and a SNUR for alkanes, C 12-13, chloro (CAS No. 71011-12-6). In the case of the benzidine-based chemical substances, EPA is also proposing to make inapplicable the exemption relating to persons that import or process substances as part of an article. If finalized, this rule would require persons who intend to manufacture, import, or process these chemical substances for an activity that is designated as a significant new use to notify EPA at least 90 days before commencing that activity. The required notification would provide EPA with the opportunity to evaluate activities associated with a significant new use and an opportunity to protect against potential unreasonable risks, if any, from exposure to the chemical substance.</t>
  </si>
  <si>
    <t>77 FR 18752</t>
  </si>
  <si>
    <t>2070-AJ73</t>
  </si>
  <si>
    <t>HUD</t>
  </si>
  <si>
    <t>http://www.federalregister.gov/a/2012-7341/p-49</t>
  </si>
  <si>
    <t>Public Housing and Section 8 Programs: Housing Choice Voucher</t>
  </si>
  <si>
    <t>This proposed rule would amend HUD's regulations governing portability in the Housing Choice Voucher (HCV) program. Portability is a feature of the HCV program that allows an eligible family with a housing choice voucher to use that voucher to lease a unit anywhere in the United States where there is a public housing agency (PHA) operating an HCV program. The purpose of HUD's proposed changes to the portability regulations is to clarify requirements already established in the existing regulations and improve the process involved with processing portability requests to enable PHAs to better serve families and expand housing opportunities. It is HUD's intent to increase administrative efficiencies by eliminating confusing and obscure regulatory language in areas that are known to be troublesome. This proposed rule attempts to balances the needs and interests of PHAs while increasing family choice.</t>
  </si>
  <si>
    <t>77 FR 18731</t>
  </si>
  <si>
    <t>2577-AC86</t>
  </si>
  <si>
    <t>http://www.federalregister.gov/a/2012-7208/p-188</t>
  </si>
  <si>
    <t>http://www.federalregister.gov/a/2012-7127/p-112</t>
  </si>
  <si>
    <t>http://www.federalregister.gov/a/2012-7127/p-128</t>
  </si>
  <si>
    <t>Changes to Standard Numbering System, Vessel Identification System</t>
  </si>
  <si>
    <t>The Coast Guard is amending its regulations related to numbering undocumented vessels and reporting boating accidents. These changes align and modernize terminology used in the Standard Numbering System (SNS), the Vessel Identification System, and accident reporting; require verification of vessel hull identification numbers; require SNS vessel owners to provide personally identifiable information; and provide flexibility for States and territories in administering these regulations. Together, the changes are intended to improve boating safety efforts, enhance law enforcement capabilities, clarify requirements for all stakeholders, and promote the Coast Guard strategic goals of maritime safety and security.</t>
  </si>
  <si>
    <t>77 FR 18689</t>
  </si>
  <si>
    <t>1625-AB45</t>
  </si>
  <si>
    <t>http://www.federalregister.gov/a/2012-7386/p-30</t>
  </si>
  <si>
    <t>77 FR 18719</t>
  </si>
  <si>
    <t>We propose to supersede an existing airworthiness directive (AD) that applies to certain The Boeing Company Model DC-10-10, DC-10-10F, DC-10-15, DC-10-30, DC-10-30F (KC-10A and KDC-10), DC-10-40, DC-10-40F, MD-10-10F, and MD-10-30F airplanes. The existing AD currently requires installing or replacing with improved parts, as applicable, the bonding straps between the metallic frame of the fillet and the wing leading edge ribs, on both the left and right sides of the airplane. The existing AD also requires, for certain airplanes, repositioning or replacing two bonding straps, doing a bonding-resistance check and an inspection to determine correct installation of certain bonding straps, and applicable corrective actions. Since we issued that AD, we have determined that additional actions are necessary to address the identified unsafe condition. This proposed AD would add airplanes to the applicability and retain the requirements of the existing AD. This proposed AD would also require, depending on the airplane configuration, installing new braided bonding straps, inspecting to determine if a certain strap is installed and replacing with or installing a braided bonding strap if necessary, measuring the electrical resistance of the bonding straps, verifying that brackets have an acceptable fillet seal, and corrective actions if necessary. We are proposing this AD to reduce the potential of ignition sources inside fuel tanks in the event of a severe lightning strike, which, in combination with flammable fuel vapors, could result in fuel tank explosions and consequent loss of the airplane.</t>
  </si>
  <si>
    <t>http://www.federalregister.gov/a/2012-7535/p-21</t>
  </si>
  <si>
    <t>Airworthiness Directives; MD Helicopters, Inc.</t>
  </si>
  <si>
    <t>We propose to supersede an existing airworthiness directive (AD) for MD Helicopters, Inc. (MDHI) Model MD900 helicopters. The existing AD requires a visual inspection, and if necessary, an eddy current inspection of the main rotor lower hub assembly (lower hub) for a crack. If a crack exists, the AD requires replacing the lower hub with an airworthy lower hub before further flight. Because that AD was immediately effective, we did not include in its requirements certain long-term actions that did not necessitate adoption prior to public comment. This proposed AD would require those long-term actions. This proposed AD would require the same inspections as the existing AD but would also require recurring inspections and replacing the lower hub with an airworthy lower hub. We are proposing this AD to detect a crack in the lower hub and prevent failure of the lower hub and subsequent loss of control of the helicopter.</t>
  </si>
  <si>
    <t>77 FR 18963</t>
  </si>
  <si>
    <t>http://www.federalregister.gov/a/2012-7538/p-17</t>
  </si>
  <si>
    <t>We propose to adopt a new airworthiness directive (AD) for Eurocopter France Model SA341G helicopters. This proposed AD is prompted by an analysis and tests performed by the manufacturer that indicate that the life limit of the rotating star should be 12,000 hours time-in-service (TIS). The proposed actions are intended to prevent failure of the rotating star and subsequent loss of control of the helicopter.</t>
  </si>
  <si>
    <t>77 FR 18965</t>
  </si>
  <si>
    <t>http://www.federalregister.gov/a/2012-7542/p-27</t>
  </si>
  <si>
    <t>Airworthiness Directives; Bell Helicopter Textron Canada Helicopters</t>
  </si>
  <si>
    <t>We propose to adopt a new airworthiness directive (AD) for the Bell Helicopter Textron Canada Limited (BHTC) Model 407 helicopters. This proposed AD is prompted by a review of the tailboom-attachment installation, which revealed that the torque value of the bolts specified in the BHTC Model 407 Maintenance Manual and applied during manufacturing was incorrect and exceeded the torque range recommended for the bolts. This proposed AD would require you to replace tailboom-attachment hardware (attachment hardware), and perform initial and recurring determinations of the torque on the nuts of the tailboom-attachment bolts (bolts) at all four attachment locations. The actions required by this proposed AD are intended to prevent an over-torque of a bolt, bolt failure, loss of the tailboom, and subsequent loss of control of the helicopter.</t>
  </si>
  <si>
    <t>77 FR 18970</t>
  </si>
  <si>
    <t>http://www.federalregister.gov/a/2012-7588/p-18</t>
  </si>
  <si>
    <t>Channel Spacing and Bandwidth Limitations for Certain Economic Area (EA)</t>
  </si>
  <si>
    <t>This document proposes to modify the Commission's rules to allow Economic Area (EA)-based 800 MHz Specialized Mobile Radio (SMR) licensees to exceed a channel spacing and bandwidth limitation, subject to two conditions. The Commission proposes to allow licensees to exceed the channel spacing and bandwidth limitation in the 813.5-824/858.5-869 MHz band in National Public Safety Planning Advisory Committee (NPSPAC) regions where 800 MHz public safety licensee reconfiguration is complete. In areas where 800 MHz public safety reconfiguration is incomplete, EA-based 800 MHz licensees would only be allowed to exceed the channel spacing and bandwidth limitation in the 813.5-821/858.5-866 MHz band. Further, the Commission proposes to require any EA-based 800 MHz SMR licensee that intends to exceed the channel spacing and bandwidth limitation of its rules, which govern the above-listed MHz bands, to provide 30 days written notice to public safety licensees with base stations in the NPSPAC region and within 113 kilometers (70 miles) of the affected NPSPAC region. The Commission seeks comment on any additional steps that may need to be taken to protect 800 MHz public safety licensees against any possible increased interference. The proposed rule changes would allow geographic-based 800 MHz SMR licensees the flexibility to deploy new technologies and to better utilize their licensed spectrum, while also protecting 800 MHz public safety entities.</t>
  </si>
  <si>
    <t>77 FR 18991</t>
  </si>
  <si>
    <t>2012-7588</t>
  </si>
  <si>
    <t>Labor</t>
  </si>
  <si>
    <t>Regulations Implementing the Byrd Amendments</t>
  </si>
  <si>
    <t>This document contains proposed regulations implementing amendments to the Black Lung Benefits Act (BLBA or Act) made by the Patient Protection and Affordable Care Act (ACA). The ACA amended the BLBA in two ways. First, it revived a rebuttable presumption of total disability or death due to pneumoconiosis for certain claims. Second, it reinstituted derivative entitlement to benefits for certain eligible survivors of coal miners whose lifetime benefit claims were awarded because they were totally disabled due to pneumoconiosis. These survivors need not also prove that the miner died due to coal workers' pneumoconiosis. The proposed rules would clarify how the statutory presumption may be invoked and rebutted and the application and scope of the derivative-survivor-entitlement provision. The proposed rules also eliminate several unnecessary or obsolete provisions.</t>
  </si>
  <si>
    <t>77 FR 19456</t>
  </si>
  <si>
    <t>1240-AA04</t>
  </si>
  <si>
    <t>https://federalregister.gov/a/2012-7335</t>
  </si>
  <si>
    <t>http://www.federalregister.gov/a/2012-7335/p-155</t>
  </si>
  <si>
    <t>http://www.federalregister.gov/a/2012-7372/p-20</t>
  </si>
  <si>
    <t>Airworthiness Directives; DASSAULT AVIATION Airplanes</t>
  </si>
  <si>
    <t>We are adopting a new airworthiness directive (AD) for all DASSAULT AVIATION Model MYSTERE-FALCON 900 airplanes. This AD was prompted by multiple reports of fuel leakage from a defective fuel high-level sensor located in the wing front spar. This AD requires inspecting to determine fuel quantity sensors part numbers and replacing of certain fuel quantity sensors with new fuel quantity sensors. We are issuing this AD to prevent internal fuel leakage with significant fuel vapors, which could result in a fire hazard.</t>
  </si>
  <si>
    <t>77 FR 19074</t>
  </si>
  <si>
    <t>H.R. 2309</t>
  </si>
  <si>
    <t>Postal Reform Act of 2011</t>
  </si>
  <si>
    <t xml:space="preserve">The bill also would impose an intergovernmental mandate on the state of Alaska by requiring the state to reimburse the USPS for costs it incurs to provide bypass mail service in Alaska. Assuming that the requirement on Alaska is enforceable, CBO estimates that the costs of complying with the intergovernmental mandates in the bill would exceed the annual threshold established in UMRA beginning in 2015. CBO projects that the intergovernmental threshold in 2015 will be $77 million, as adjusted for inflation. </t>
  </si>
  <si>
    <t>http://www.cbo.gov/publication/43144?utm_source=feedblitz&amp;utm_medium=FeedBlitzEmail&amp;utm_content=812526&amp;utm_campaign=On-Demand_2012-03-29%2017%3a01</t>
  </si>
  <si>
    <t>Issa, Darrell</t>
  </si>
  <si>
    <t>http://www.federalregister.gov/a/2012-7195/p-333</t>
  </si>
  <si>
    <t>Certain Polybrominated Diphenylethers; Significant New Use Rule</t>
  </si>
  <si>
    <t>The Agency is proposing to amend the Toxic Substances Control Act (TSCA) section 5(a) Significant New Use Rule (SNUR), for certain polybrominated diphenylethers (PBDEs) by: Designating processing of six PBDEs, or any combination of these chemical substances resulting from a chemical reaction, as a significant new use; designating manufacturing, importing, and processing of a seventh PBDE, decabromodiphenyl ether (decaBDE) for any use which is not ongoing after December 31, 2013, as a significant new use; and making inapplicable the article exemption for SNURs for this action. A person who intends to import or process any of the seven PBDEs included in the proposed SNUR, as part of an article for a significant new use would be required to notify EPA at least 90 days in advance to ensure that the Agency has an opportunity to review and, if necessary, restrict or prohibit a new use before it begins. EPA is also proposing a test rule under TSCA that would require any person who manufactures or processes commercial pentabromodiphenyl ether (c-pentaBDE), commercial octabromodiphenyl ether (c-octaBDE), or commercial decaBDE (c-decaBDE), including in articles, for any use after December 31, 2013, to conduct testing on their effects on health and the environment. EPA is proposing to designate all discontinued uses of PBDEs as significant new uses. The test rule would be promulgated if EPA determines that there are persons who intend to manufacture, import, or process c-pentaBDE, c-octaBDE, or c-decaBDE, for any use, including in articles, after December 31, 2013.</t>
  </si>
  <si>
    <t>77 FR 19862</t>
  </si>
  <si>
    <t>2070-AJ08</t>
  </si>
  <si>
    <t>http://www.federalregister.gov/a/2012-7550/p-533</t>
  </si>
  <si>
    <t>Pipeline Safety: Pipeline Damage Prevention Programs</t>
  </si>
  <si>
    <t>This Notice of Proposed Rulemaking (NPRM) seeks to revise the Pipeline Safety Regulations to: Establish criteria and procedures for determining the adequacy of state pipeline excavation damage prevention law enforcement programs; establish an administrative process for making adequacy determinations; establish the Federal requirements PHMSA will enforce in states with inadequate excavation damage prevention law enforcement programs; and establish the adjudication process for administrative enforcement proceedings against excavators where Federal authority is exercised. Pursuant to the Pipeline Inspection, Protection, Enforcement, and Safety (PIPES) Act of 2006, establishment of review criteria for state excavation damage prevention law enforcement programs is a prerequisite should PHMSA find it necessary to conduct an enforcement proceeding against an excavator in the absence of an adequate enforcement program in the state where the violation occurs. The development of these criteria and the subsequent determination of the adequacy of state excavation damage prevention law enforcement programs is intended to encourage states to develop effective excavation damage prevention law enforcement programs to protect the public from the risk of pipeline ruptures caused by excavation damage, and allow for Federal administrative enforcement action in states with inadequate enforcement programs.</t>
  </si>
  <si>
    <t>77 FR 19800</t>
  </si>
  <si>
    <t>2137-AE43</t>
  </si>
  <si>
    <t>http://www.federalregister.gov/a/2012-7770/p-23</t>
  </si>
  <si>
    <t>We propose to adopt a new airworthiness directive (AD) for certain Airbus Model A318-112 and -121 airplanes; Model A319-111, -112, -115, -132, and -133 airplanes; Model A320- 214, -232, and -233 airplanes; and Model A321-211, -212, -213, and -231 airplanes. This proposed AD was prompted by reports of cracked nuts on the fuselage. This proposed AD would require an inspection to determine if certain fuselage nuts are installed, a detailed inspection for cracking of fuselage nuts having a certain part number, and related investigative and corrective actions if necessary. We are proposing this AD to detect and correct cracked nuts on the fuselage which could result in reduced structural integrity of the airplane.</t>
  </si>
  <si>
    <t>77 FR 19567</t>
  </si>
  <si>
    <t>http://www.federalregister.gov/a/2012-7698/p-279</t>
  </si>
  <si>
    <t>Provisional Unlawful Presence Waivers of Inadmissibility for Relatives</t>
  </si>
  <si>
    <t>On January 9, 2012, U.S. Citizenship and Immigration Services (USCIS) announced its intention to change its current process for filing and adjudication of certain applications for waivers of inadmissibility filed in connection with an immediate relative immigrant visa application. USCIS now proposes to amend its regulations to allow certain immediate relatives of U.S. citizens who are physically present in the United States to request provisional unlawful presence waivers under the Immigration and Nationality Act of 1952, as amended (INA or Act), prior to departing from the United States for consular processing of their immigrant visa applications. Currently, such aliens must depart from the United States and request waivers of inadmissibility during the overseas immigrant visa process, often causing U.S. citizens to be separated for extended periods from their immediate relatives who are otherwise eligible for an immigrant visa and admission for lawful permanent residence. Under the proposal, USCIS would grant a provisional unlawful presence waiver that would become fully effective upon the alien's departure from the United States and the U.S. Department of State (DOS) consular officer's determination at the time of the immigrant visa interview that, in light of the approved provisional unlawful presence waiver and other evidence of record, the alien is otherwise admissible to the United States and eligible to receive an immigrant visa. USCIS does not envision issuing Notices to Appear (NTA) to initiate removal proceedings against aliens whose provisional waiver applications have been approved. However, if USCIS, for example, discovers acts, omissions, or post-approval activity that would meet the criteria for NTA issuance or determines that the provisional waiver was granted in error, USCIS may issue an NTA, consistent with USCIS's NTA issuance policy, as well as reopen the provisional waiver approval and deny the waiver request. USCIS anticipates that the proposed changes will significantly reduce the length of time U.S. citizens are separated from their immediate relatives who are required to remain outside of the United States for immigrant visa processing and during adjudication of a waiver of inadmissibility for the unlawful presence. USCIS also believes that the proposed process, which reduces the degree of interchange between the DOS and USCIS, will create efficiencies for both the U.S. Government and most applicants. In addition to codifying the new process, USCIS proposes amendments clarifying other regulations.</t>
  </si>
  <si>
    <t>77 FR 19902</t>
  </si>
  <si>
    <t>1615-AB99</t>
  </si>
  <si>
    <t>Swap Dealer and Major Swap Participant Recordkeeping, Reporting, and Duties</t>
  </si>
  <si>
    <t>The Commodity Futures Trading Commission (Commission or CFTC) is adopting regulations to implement certain provisions of Title VII of the Dodd-Frank Wall Street Reform and Consumer Protection Act (Dodd-Frank Act). These regulations set forth reporting and recordkeeping requirements and daily trading records requirements for swap dealers (SDs) and major swap participants (MSPs). These regulations also set forth certain duties imposed upon SDs and MSPs registered with the Commission with regard to: Risk management procedures; monitoring of trading to prevent violations of applicable position limits; diligent supervision; business continuity and disaster recovery; disclosure and the ability of regulators to obtain general information; and antitrust considerations. In addition, these regulations establish conflicts-of-interest requirements for SDs, MSPs, futures commission merchants (FCMs), and introducing brokers (IBs) with regard to firewalls between research and trading and between clearing and trading. Finally, these regulations also require each FCM, SD, and MSP to designate a chief compliance officer, prescribe qualifications and duties of the chief compliance officer, and require that the chief compliance officer prepare, certify, and furnish to the Commission an annual report containing an assessment of the registrant's compliance activities.</t>
  </si>
  <si>
    <t>3038-AC96</t>
  </si>
  <si>
    <t>77 FR 20128</t>
  </si>
  <si>
    <t>http://www.federalregister.gov/a/2012-5317/p-39</t>
  </si>
  <si>
    <t>http://www.federalregister.gov/a/2012-5317/p-1026</t>
  </si>
  <si>
    <t>http://bit.ly/zAobDz</t>
  </si>
  <si>
    <t>Prisons Bureau</t>
  </si>
  <si>
    <t>Inmate Communication With News Media: Removal of Byline Regulations</t>
  </si>
  <si>
    <t>In this document, the Bureau of Prisons (Bureau) finalizes an interim rule published April 23, 2010, regarding inmate contact with the community which deleted two previous Bureau regulations that prohibited inmates from publishing under a byline, due to a recent court ruling invalidating Bureau regulation language containing this prohibition.</t>
  </si>
  <si>
    <t>77 FR 19932</t>
  </si>
  <si>
    <t>1120-AB49</t>
  </si>
  <si>
    <t>https://federalregister.gov/a/2012-7971</t>
  </si>
  <si>
    <t>http://www.federalregister.gov/a/2012-8056/p-24</t>
  </si>
  <si>
    <t>We propose to adopt a new airworthiness directive (AD) for all Eurocopter France (EC) Model SA-365N, SA-365N1, SA-366G1, AS-365N2, AS 365 N3, EC 155B, and EC155B1 helicopters. This proposed AD was prompted by the discovery of a cracked main rotor mast nut. This condition, if not corrected, could lead to complete failure of the mast nut, resulting in failure of the rotor mast and loss of control of the helicopter. This proposed AD would require replacing the main rotor mast nut with an airworthy main rotor mast nut. We are proposing this AD to prevent failure of the main rotor mast and subsequent loss of control of the helicopter.</t>
  </si>
  <si>
    <t>77 FR 20319</t>
  </si>
  <si>
    <t>http://www.federalregister.gov/a/2012-6642/p-27</t>
  </si>
  <si>
    <t>We are adopting a new airworthiness directive (AD) for certain The Boeing Company Model 757 airplanes. This AD requires replacing the power control relays for the fuel boost pumps and override pumps with new relays having a ground fault interrupter (GFI) feature. This AD also requires an electrical bonding resistance measurement for certain GFI relays to verify that certain bonding requirements are met. This AD also requires, for certain airplanes, an inspection to ensure that certain screws are properly installed, and installing longer screws if necessary. This AD was prompted by fuel system reviews conducted by the manufacturer. We are issuing this AD to prevent damage to the fuel pumps caused by electrical arcing that could introduce an ignition source in the fuel tank, which, in combination with flammable fuel vapors, could result in a fuel tank explosion and consequent loss of the airplane.</t>
  </si>
  <si>
    <t>77 FR 20505</t>
  </si>
  <si>
    <t>http://www.federalregister.gov/a/2012-8163/p-25</t>
  </si>
  <si>
    <t>We are superseding an existing airworthiness directive (AD) for all Rolls-Royce plc (RR) RB211-Trent 875-17, RB211-Trent 877-17, RB211-Trent 884-17, RB211-Trent 884B-17, RB211-Trent 892-17, RB211-Trent 892B-17, and RB211-Trent 895-17 turbofan engines. That AD currently requires initial and repetitive ultrasonic inspections (UIs) of certain low-pressure (LP) compressor blades identified by serial number (S/N). This AD requires the same actions but expands the population of blades. This AD was prompted by RR concluding that additional blades affected must be inspected. We are issuing this AD to prevent LP compressor blades from failing due to blade root cracks, which could lead to uncontained engine failure and damage to the airplane.</t>
  </si>
  <si>
    <t>77 FR 20508</t>
  </si>
  <si>
    <t>http://www.federalregister.gov/a/2012-8038/p-35</t>
  </si>
  <si>
    <t>We are adopting a new airworthiness directive (AD) for certain The Boeing Company Model 737-600, -700, -700C, -800, and -900 series airplanes. This AD was prompted by reports of heat damage to the inner wall of the thrust reversers, which could result in separation of adjacent components and consequent structural damage to the airplane, damage to other airplanes, and injury to people on the ground. This AD requires modifying the thrust reverser inner walls, inspecting for damage of the upper and lower inner wall insulation blankets, measuring the electrical conductivity on the aluminum upper compression pads 2 and 3 as applicable, inspecting for discrepancies of the inner wall of the thrust reverser, and corrective actions if necessary. This AD also requires, for certain airplanes, doing various concurrent actions (including replacing the inner wall blanket insulation, installing updated full-authority digital electronic control software, and modifying the thrust reverser inner wall and insulation blankets). We are issuing this AD to correct the unsafe condition on these products.</t>
  </si>
  <si>
    <t>77 FR 20511</t>
  </si>
  <si>
    <t>http://www.federalregister.gov/a/2012-8040/p-23</t>
  </si>
  <si>
    <t>Airworthiness Directives; Lockheed Martin Corporation/Lockheed Martin</t>
  </si>
  <si>
    <t>We are superseding an existing airworthiness directive (AD) for all Lockheed Martin Corporation/Lockheed Martin Aeronautics Company Model L-1011-385-1, L-1011-385-1-14, and L-1011-385-1-15 airplanes. That AD currently requires implementation of a Supplemental Inspection Document (SID) program of structural inspections to detect fatigue cracking, and repair if necessary, to ensure continued airworthiness of these airplanes as they approach the manufacturer's original fatigue design life goal. This new AD adds Model L-1011-385-3 airplanes to the applicability, changes certain inspection thresholds, adds three new structurally significant details (SSDs), and removes an SSD that has been addressed by a different AD. This AD was prompted by an evaluation by the manufacturer of usage and flight data that provided additional information about certain SSDs where fatigue damage is likely to occur. We are issuing this AD to prevent fatigue cracking that could compromise the structural integrity of these airplanes.</t>
  </si>
  <si>
    <t>77 FR 20522</t>
  </si>
  <si>
    <t>http://www.federalregister.gov/a/2012-7850/p-20</t>
  </si>
  <si>
    <t>Airworthiness Directives; 328 Support Services GmbH Airplanes</t>
  </si>
  <si>
    <t>We are superseding an existing airworthiness directive (AD) for all 328 Support Services GmbH (Type Certificate previously held by AvCraft Aerospace GmbH; Fairchild Dornier GmbH; Dornier Luftfahrt GmbH) Model 328-100 and -300 airplanes. That AD currently requires performing a detailed visual inspection of the cockpit door locking device and the surrounding area for proper installation, and corrective action if necessary. This new AD requires removing or replacing the locking device of the cockpit door; performing operational tests, and repair if necessary; and, for certain airplanes, installing gap filler parts. This AD was prompted by a report that a right-hand power lever jammed in flight-idle position during the landing roll-out, and the airplane was stopped by excessive braking. We are issuing this AD to detect and correct interference with the engine and flight control cables, which could result in reduced controllability of the airplane.</t>
  </si>
  <si>
    <t>77 FR 20526</t>
  </si>
  <si>
    <t>http://www.federalregister.gov/a/2012-8141/p-209</t>
  </si>
  <si>
    <t>Exemptions for Security-Based Swaps Issued by Certain Clearing Agencies</t>
  </si>
  <si>
    <t>We are adopting exemptions under the Securities Act of 1933, the Securities Exchange Act of 1934, and the Trust Indenture Act of 1939 for security-based swaps issued by certain clearing agencies satisfying certain conditions. The final rules exempt transactions by clearing agencies in these security-based swaps from all provisions of the Securities Act, other than the Section 17(a) anti-fraud provisions, as well as exempt these security-based swaps from Exchange Act registration requirements and from the provisions of the Trust Indenture Act, provided certain conditions are met.</t>
  </si>
  <si>
    <t>77 FR 20536</t>
  </si>
  <si>
    <t>3235-AL16</t>
  </si>
  <si>
    <t>Mine Safety</t>
  </si>
  <si>
    <t>http://www.federalregister.gov/a/2012-8328/p-200</t>
  </si>
  <si>
    <t>Examinations of Work Areas in Underground Coal Mines for Violations</t>
  </si>
  <si>
    <t>Summary
The Mine Safety and Health Administration (MSHA) is revising its requirements for preshift, supplemental, on-shift, and weekly examinations of underground coal mines to require operators to identify violations of health or safety standards related to ventilation, methane, roof control, combustible materials, rock dust, other safeguards, and guarding, as listed in the final rule. Violations of these standards create unsafe conditions for underground coal miners. The final rule also requires that the mine operator record and correct violations of the nine safety and health standards found during these examinations. It also requires that the operator review with mine examiners on a quarterly basis all citations and orders issued in areas where preshift, supplemental, on-shift, and weekly examinations are required. The final rule will increase the identification and correction of unsafe conditions in mines earlier, and improve protection for miners in underground coal mines.</t>
  </si>
  <si>
    <t>77 FR 20700</t>
  </si>
  <si>
    <t>1219-AB75</t>
  </si>
  <si>
    <t>http://www.federalregister.gov/a/2012-8221/p-22</t>
  </si>
  <si>
    <t>We propose to adopt a new airworthiness directive (AD) for certain Bombardier, Inc. Model CL-600-2B19 (Regional Jet Series 100 &amp; 440) airplanes. This proposed AD was prompted by reports of jamming/malfunctioning of the left-hand engine thrust control mechanism. This proposed AD would require modifying the left-hand engine upper core-cowl. We are proposing this AD to prevent jamming/malfunctioning of the left-hand engine thrust control mechanism, which could lead to loss of control of the airplane.</t>
  </si>
  <si>
    <t>77 FR 20746</t>
  </si>
  <si>
    <t>http://www.federalregister.gov/a/2012-8239/p-28</t>
  </si>
  <si>
    <t>Implementation of the Local Community Radio Act of 2010</t>
  </si>
  <si>
    <t>In this document, the Commission seeks comment on how to amend its rules to implement certain provisions of the Local Community Radio Act of 2010 (“LCRA”) that are not already the subject of Commission action. It also proposes changes to its rules intended to promote the low power FM service's localism and diversity goals, reduce the potential for licensing abuses, and clarify certain rules.</t>
  </si>
  <si>
    <t>77 FR 20756</t>
  </si>
  <si>
    <t>2012-8239</t>
  </si>
  <si>
    <t>Federal Railroad Admin</t>
  </si>
  <si>
    <t>http://www.federalregister.gov/a/2012-7995/p-61</t>
  </si>
  <si>
    <t>Locomotive Safety Standards</t>
  </si>
  <si>
    <t>FRA is revising the existing regulations containing Railroad Locomotive Safety Standards. The revisions update, consolidate, and clarify the existing regulations. The final rule incorporates existing industry and engineering best practices related to locomotives and locomotive electronics. This includes the development of a safety analysis for new locomotive electronic systems. FRA believes this final rule will modernize and improve its safety regulatory program related to locomotives. In accordance with the requirements of the Executive Order 13563 (E.O. 13563), this final rule also modifies the existing locomotive safety standards based on what has been learned from FRA's retrospective review of the regulation. As a result, FRA is reducing the burden on the industry by modifying the regulations related to periodic locomotive inspection and headlights.</t>
  </si>
  <si>
    <t>77 FR 21312</t>
  </si>
  <si>
    <t>2130-AC16</t>
  </si>
  <si>
    <t>http://www.federalregister.gov/a/2012-7995/p-369</t>
  </si>
  <si>
    <t>http://www.federalregister.gov/a/2012-7477/p-442</t>
  </si>
  <si>
    <t>http://www.federalregister.gov/a/2012-7477/p-508</t>
  </si>
  <si>
    <t>Customer Clearing Documentation, Timing of Acceptance for Clearing</t>
  </si>
  <si>
    <t>The Commodity Futures Trading Commission (“Commission” or “CFTC”) is adopting rules to implement new statutory provisions enacted by Title VII of the Dodd-Frank Wall Street Reform and Consumer Protection Act. These rules address: The documentation between a customer and a futures commission merchant that clears on behalf of the customer; the timing of acceptance or rejection of trades for clearing by derivatives clearing organizations and clearing members; and the risk management procedures of futures commission merchants, swap dealers, and major swap participants that are clearing members. The rules are designed to increase customer access to clearing, to facilitate the timely processing of trades, and to strengthen risk management at the clearing member level.</t>
  </si>
  <si>
    <t>77 FR 21278</t>
  </si>
  <si>
    <t>3038-0092</t>
  </si>
  <si>
    <t>http://www.federalregister.gov/a/2012-8332/p-99</t>
  </si>
  <si>
    <t>Child and Adult Care Food Program: Amendments</t>
  </si>
  <si>
    <t>This rule proposes to codify several provisions of the Healthy, Hunger-Free Kids Act of 2010 affecting the management of the Child and Adult Care Food Program (CACFP). The Department is proposing to require institutions to submit an initial CACFP application to the State agency and, in subsequent years, periodically update the information in lieu of submitting a new application; require sponsoring organizations to vary the timing of reviews of sponsored facilities; require State agencies to develop and provide for the use of a standard permanent agreement between sponsoring organizations and day care centers; allow tier II day care homes to collect household income information and transmit it to the sponsoring organization; modify the method of determining administrative payments to sponsoring organizations of day care homes by basing payments on a formula; and allow sponsoring organizations of day care homes to carry over up to 10 percent of their administrative funding from the previous fiscal year into the next fiscal year. This rule also proposes to incorporate several changes to the application and renewal process which are expected to improve the management of CACFP and to make a number of miscellaneous technical changes.</t>
  </si>
  <si>
    <t>77 FR 21018</t>
  </si>
  <si>
    <t>0584-AE12</t>
  </si>
  <si>
    <t>http://www.federalregister.gov/a/2012-7919/p-215</t>
  </si>
  <si>
    <t>http://www.federalregister.gov/a/2012-7919/p-166</t>
  </si>
  <si>
    <t>MARPOL Annex I Amendments</t>
  </si>
  <si>
    <t>In this notice of proposed rulemaking (NPRM), we are proposing to update our regulations to harmonize U.S. regulations with international conventions regarding oil pollution and safety of life at sea. The Coast Guard proposes to amend our regulations covering Navigation and Navigable Waters to align with recent amendments to Annex I of the International Convention for the Prevention of Pollution from Ships, 1973, as modified by the Protocol of 1978, which were adopted by the Marine Environment Protection Committee during its 52nd, 54th, 56th, and 59th sessions. In addition, we are proposing to incorporate guidance from the Maritime Safety Committee, based on updates to the International Convention for the Safety of Life at Sea 1974, into our regulations covering shipping. Finally, we are seeking public comment on an alternative to add a requirement that some new U.S. non-oceangoing vessels be equipped with an oily bilge water storage tank.</t>
  </si>
  <si>
    <t>77 FR 21360</t>
  </si>
  <si>
    <t>1625-AB57</t>
  </si>
  <si>
    <t>http://www.federalregister.gov/a/2012-8467/p-112</t>
  </si>
  <si>
    <t>Short-Term Investment Funds</t>
  </si>
  <si>
    <t>The OCC is requesting comment on a proposal that would revise the requirements imposed on banks pursuant to 12 CFR 9.18(b)(4)(ii)(B), the short-term investment fund (STIF) rule (STIF Rule). The proposal would add safeguards designed to address the risk of loss to a STIF's principal, including measures governing the nature of a STIF's investments, ongoing monitoring of its mark-to-market value and forecasting of potential changes in its mark-to-market value under adverse market conditions, greater transparency and regulatory reporting about a STIF's holdings, and procedures to protect fiduciary accounts from undue dilution of their participating interests in the event that the STIF loses the ability to maintain a stable net asset value (NAV).</t>
  </si>
  <si>
    <t>77 FR 21057</t>
  </si>
  <si>
    <t>1557-AD37</t>
  </si>
  <si>
    <t>http://www.federalregister.gov/a/2012-8220/p-26</t>
  </si>
  <si>
    <t>We are superseding an existing airworthiness directive (AD) for certain Airbus Model A310 series airplanes. That AD currently requires, for certain airplanes, modifying the wire routing and installing additional protective sleeves. This new AD adds, for certain airplanes, modifying wire routings and installing a modified bracket. This AD was prompted by analyses of the wire routing showing that the route of the fuel electrical circuit in the right-hand wing must be modified in order to ensure better segregation between fuel quantity indication wires and the 115-volt alternating current wires. We are issuing this AD to prevent short circuits leading to arcing, and possible fuel tank explosion.</t>
  </si>
  <si>
    <t>77 FR 21397</t>
  </si>
  <si>
    <t>http://www.federalregister.gov/a/2012-8052/p-14</t>
  </si>
  <si>
    <t>Airworthiness Directives; Sikorsky Aircraft Corporation Helicopters</t>
  </si>
  <si>
    <t>We are adopting a new airworthiness directive (AD) for Sikorsky Aircraft Corporation (Sikorsky) Model S-92A helicopters. This AD was prompted by the discovery of tail rotor blade assemblies (blades) manufactured with mislocated aluminum wire mesh, leaving portions of the graphite torque tube (spar) region unprotected from a lightning strike. The actions are intended to detect mislocated blade wire mesh and to prevent spar delamination, loss of the blade tip cap during a lightning strike, blade imbalance, loss of a blade, and subsequent loss of control of the helicopter.</t>
  </si>
  <si>
    <t>77 FR 21402</t>
  </si>
  <si>
    <t>http://www.federalregister.gov/a/2012-8450/p-159</t>
  </si>
  <si>
    <t>Airworthiness Directives; Lockheed Martin Corporation</t>
  </si>
  <si>
    <t>We are adopting a new airworthiness directive (AD) for all Lockheed Martin Corporation/Lockheed Martin Aeronautics Company Model 382, 382B, 382E, 382F, and 382G airplanes. This AD was prompted by a report of incidents involving fatigue cracking and corrosion in transport category airplanes that are approaching or have exceeded their design service objective. This AD requires revising the maintenance inspection program to include inspections that will give no less than the required damage tolerance analysis for each principal structural element (PSE), doing repetitive inspections to detect cracks of all PSEs, and repairing cracked structure. We are issuing this AD to maintain the continued structural integrity of the fleet.</t>
  </si>
  <si>
    <t>77 FR 21404</t>
  </si>
  <si>
    <t>http://www.federalregister.gov/a/2012-8452/p-31</t>
  </si>
  <si>
    <t>We are superseding an existing airworthiness directive (AD) for all The Boeing Company Model 747-100, 747-100B, 747-100B SUD, 747-200B, 747-200C, 747-200F, 747-300, 747-400, 747-400D, 747-400F, 747SR, and 747SP series airplanes. That AD currently requires an inspection of the No. 2 and No. 3 windows on the left and right sides of the airplane to determine their part numbers, related investigative and corrective actions if necessary, and repetitive inspections of single pane windows. This new AD requires installing dual pane No. 2 and No. 3 windows. This new AD also removes certain airplanes from the applicability. This AD was prompted by loss of aNo. 3 window in flight, which could result in consequent rapid loss of cabin pressure. Loss of the window could also result in crew communication difficulties or incapacitation of the crew. We are issuing this AD to correct the unsafe condition on these products.</t>
  </si>
  <si>
    <t>77 FR 21422</t>
  </si>
  <si>
    <t>Definition of “Predominantly Engaged in Financial Activities”</t>
  </si>
  <si>
    <t>On February 11, 2011, the Board published a notice of proposed rulemaking (“February 2011 NPR”) that would amend Regulation Y to establish the criteria for determining whether a company is “predominantly engaged in financial activities” and define the terms “significant nonbank financial company” and “significant bank holding company” for purposes of Title I of the Dodd-Frank Wall Street Reform and Consumer Protection Act of 2010 (the “Dodd-Frank Act” or “Act”). Based on comments received, the Board believes that clarification is needed regarding the scope of activities that would be considered to be financial activities under that proposal. Accordingly, this notice supplements the February 2011 NPR amending specific portions of the regulation for clarity.</t>
  </si>
  <si>
    <t>77 FR 21494</t>
  </si>
  <si>
    <t>7100-AD64</t>
  </si>
  <si>
    <t>https://federalregister.gov/a/2012-8515</t>
  </si>
  <si>
    <t>FSOC</t>
  </si>
  <si>
    <t>Authority To Require Supervision of Certain Nonbank Financial Companies</t>
  </si>
  <si>
    <t>Section 113 of the Dodd-Frank Wall Street Reform and Consumer Protection Act (the “Dodd-Frank Act”) authorizes the Financial Stability Oversight Council (the “Council”) to determine that a nonbank financial company shall be supervised by the Board of Governors of the Federal Reserve System (the “Board of Governors”) and shall be subject to prudential standards, in accordance with Title I of the Dodd-Frank Act, if the Council determines that material financial distress at the nonbank financial company, or the nature, scope, size, scale, concentration, interconnectedness, or mix of the activities of the nonbank financial company, could pose a threat to the financial stability of the United States. This final rule and the interpretive guidance attached as an appendix thereto describe the manner in which the Council intends to apply the statutory standards and considerations, and the processes and procedures that the Council intends to follow, in making determinations under section 113 of the Dodd-Frank Act.</t>
  </si>
  <si>
    <t>77 FR 21637</t>
  </si>
  <si>
    <t>4030-AA00</t>
  </si>
  <si>
    <t>https://federalregister.gov/a/2012-8627</t>
  </si>
  <si>
    <t>http://www.federalregister.gov/a/2012-8627/p-153</t>
  </si>
  <si>
    <t>http://www.federalregister.gov/a/2012-8071/p-1082</t>
  </si>
  <si>
    <t>Medicare; Changes to the Medicare Advantage and the Medicare Prescription</t>
  </si>
  <si>
    <t>This final rule with comment period revises the Medicare Advantage (MA) program (Part C) regulations and prescription drug benefit program (Part D) regulations to implement new statutory requirements; strengthen beneficiary protections; exclude plan participants that perform poorly; improve program efficiencies; and clarify program requirements. It also responds to public comments regarding the long-term care facility conditions of participation pertaining to pharmacy services.</t>
  </si>
  <si>
    <t>77 FR 22072</t>
  </si>
  <si>
    <t>0938-AQ86</t>
  </si>
  <si>
    <t>http://www.federalregister.gov/a/2012-8071/p-241</t>
  </si>
  <si>
    <t>http://www.federalregister.gov/a/2012-8705/p-47</t>
  </si>
  <si>
    <t>Federal Housing Administration (FHA): Multifamily Accelerated Processing</t>
  </si>
  <si>
    <t>Multifamily Accelerated Processing (MAP) is a processing system introduced in 2000 as a pilot program to facilitate the accelerated processing of loan applications for FHA multifamily mortgage insurance, which generally involve the refinance, purchase, new construction, or rehabilitation of multifamily properties. These transactions are costly, complicated, and time-consuming to process. Prior to MAP, HUD field offices were encouraged to develop and test individual fast-track processing systems for use by qualified FHA-approved lenders that were experienced in processing loan applications for multifamily mortgages. The intent was to considerably reduce the processing time of applications. These test procedures included providing qualified lenders with the option of preparing FHA forms and undertaking preliminary underwriting for certain types of loan applications. Fast-track processing procedures developed by individual HUD offices that facilitated processing applications without sacrificing quality or increasing risk were consolidated into a national test of fast-track style processing of multifamily mortgage insurance applications under the name “MAP.” MAP has been administered to date through direct instructions to FHA-approved lenders under a MAP Guide. Given its experience to date with MAP, HUD believes the MAP accelerated processing procedures have been successful. To ensure the continued quality and efficiency of MAP procedures, HUD is codifying in regulations key provisions of MAP and introducing new provisions to strengthen MAP, to assure the integrity and competency of FHA-approved lenders as directed by the Helping Families Save Their Homes Act of 2009.</t>
  </si>
  <si>
    <t>2502-AJ09</t>
  </si>
  <si>
    <t>77 FR 21880</t>
  </si>
  <si>
    <t>Truth in Lending (Regulation Z)</t>
  </si>
  <si>
    <t>The Bureau of Consumer Financial Protection (Bureau) is proposing to amend Regulation Z, which implements the Truth In Lending Act, and the official interpretation to the regulation, which interprets the requirements of Regulation Z. Regulation Z generally limits the total amount of fees that a credit card issuer may require a consumer to pay with respect to an account, limiting fees to 25 percent of the credit limit in effect when the account is opened. Regulation Z currently states that this limitation applies prior to account opening and during the first year after account opening. The proposal requests comment on whether to amend Regulation Z to apply the limitation only during the first year after account opening.</t>
  </si>
  <si>
    <t>77 FR 21875</t>
  </si>
  <si>
    <t>3170-AA21</t>
  </si>
  <si>
    <t>https://federalregister.gov/a/2012-8534</t>
  </si>
  <si>
    <t>http://www.federalregister.gov/a/2012-8086/p-85</t>
  </si>
  <si>
    <t>Eagle Permits; Changes in the Regulations Governing Eagle Permitting</t>
  </si>
  <si>
    <t>We propose to revise the regulations for permits for nonpurposeful take of golden eagles (Aquila chrysaetos) and bald eagles (Haliaeetus leucocephalus) where the take is associated with, but not the purpose of, an activity. We propose to extend the maximum term for programmatic permits to 30 years. The permits must incorporate conditions specifying additional measures that may be necessary to ensure the preservation of eagles, should monitoring data indicate the need for the measures. This change will facilitate the responsible development of renewable energy and other projects designed to operate for many decades, while continuing to protect eagles consistent with statutory mandates. For a permit valid for 5 years or more, we propose to charge an application processing fee sufficient to offset the estimated costs associated with working with the applicants to develop site plans and conservation measures, and prepare applications, and for us to review applications. For any project that is deemed likely to take eagles, we also propose to collect an additional administration fee when we grant a permit. The proposed change does not affect the tenure of any other migratory bird or eagle permit type.</t>
  </si>
  <si>
    <t>77 FR 22267</t>
  </si>
  <si>
    <t>1018-AX91</t>
  </si>
  <si>
    <t>Standards of Performance for Greenhouse Gas Emissions for New Sources</t>
  </si>
  <si>
    <t>The United States EPA is proposing new source performance standards for emissions of carbon dioxide (CO 2) for new affected fossil fuel-fired electric utility generating units (EGUs). The EPA is proposing these requirements because CO 2 is a greenhouse gas (GHG) and fossil fuel-fired power plants are the country's largest stationary source emitters of GHGs. The EPA in 2009 found that by causing or contributing to climate change, GHGs endanger both the public health and the public welfare of current and future generations. The proposed requirements, which are strictly limited to new sources, would require new fossil fuel-fired EGUs greater than 25 megawatt electric (MWe) to meet an output-based standard of 1,000 pounds of CO 2 per megawatt-hour (lb CO 2/MWh), based on the performance of widely used natural gas combined cycle (NGCC) technology. Because of the economics of the energy sector, the EPA and others project that NGCC will be the predominant choice for new fossil fuel-fired generation even absent this rule. In its base case analysis, the EPA does not project any new coal-fired EGUs without CCS to be built in the absence of this proposal through 2030. New coal-fired or pet coke-fired units could meet the standard either by employing carbon capture and storage (CCS)1 of approximately 50% of the CO 2 in the exhaust gas at startup, or through later application of more effective CCS to meet the standard on average over a 30-year period. The 30-year averaging option could also provide flexibility for owners and operators of coal or pet coke units implementing CCS at the outset of the unit's operation that were designed and operated to emit at less than 1,000 lb CO 2/MWh to address startup concerns or short term interruptions in their ability to sequester captured carbon dioxide. The EPA is not proposing standards of performance for existing EGUs whose CO 2 emissions increase as a result of installation of pollution controls for conventional pollutants, or for proposed EGUs, which are referred to here as transitional sources, that have acquired a complete preconstruction permit by the time of this proposal and that commence construction within 12 months of this proposal. As a result, those sources would not be subject to the standards of performance proposed in today's rule.</t>
  </si>
  <si>
    <t>77 FR 22392</t>
  </si>
  <si>
    <t>2060-AQ91</t>
  </si>
  <si>
    <t>http://www.federalregister.gov/a/2012-7820/p-634</t>
  </si>
  <si>
    <t>http://www.federalregister.gov/a/2012-7820/p-640</t>
  </si>
  <si>
    <t>Rescission of Rules</t>
  </si>
  <si>
    <t>Title X of the Dodd-Frank Wall Street Reform and Consumer Protection Act transferred rulemaking authority for a number of consumer financial protection laws to the Consumer Financial Protection Bureau (“CFPB”). As a result, the Commission is rescinding the following rules under the Fair Credit Reporting Act: “[Identity Theft] Definitions”; “Free Annual File Disclosures Rule”; “Prohibition Against Circumventing Treatment as a Nationwide Consumer Reporting Agency”; “Duration of Active Duty Alerts”; and “Appropriate Proof of Identity.” In addition, the Commission is rescinding two rules addressing mortgage advertising and mortgage assistance relief services under the 2009 Omnibus Appropriations Act: “Mortgage Acts and Practices-Advertising Rule” and “Mortgage Assistance Relief Services Rule.” The Commission is also rescinding its rules governing “Disclosure Requirements for Depository Institutions Lacking Federal Deposit Insurance” under the Federal Deposit Insurance Corporation Improvement Act and its “Procedures for State Application for Exemption from the Provisions of the [Federal Debt Collection Practices] Act.” These rules have been republished by the CFPB.</t>
  </si>
  <si>
    <t>77 FR 22200</t>
  </si>
  <si>
    <t>3084-AB31</t>
  </si>
  <si>
    <t>https://federalregister.gov/a/2012-8748</t>
  </si>
  <si>
    <t>http://www.federalregister.gov/a/2012-9063/p-85</t>
  </si>
  <si>
    <t>Importation of Fresh Bananas From the Philippines</t>
  </si>
  <si>
    <t>We are proposing to amend the regulations concerning the importation of fruits and vegetables to allow the importation of fresh bananas from the Philippines into the continental United States. As a condition of entry, the bananas would have to be produced in accordance with a systems approach that would include requirements for importation of commercial consignments, monitoring of fruit flies to establish low-prevalence places of production, harvesting only of hard green bananas, and inspection for quarantine pests by the national plant protection organization of the Philippines. The bananas would also have to be accompanied by a phytosanitary certificate with an additional declaration stating that they were grown, packed, and inspected and found to be free of quarantine pests in accordance with the proposed requirements. This action would allow the importation of bananas from the Philippines while continuing to protect against the introduction of plant pests into the United States.</t>
  </si>
  <si>
    <t>77 FR 22510</t>
  </si>
  <si>
    <t>0579-AD61</t>
  </si>
  <si>
    <t>National Emission Standards for Hazardous Air Pollutants for Polyvinyl Chloride</t>
  </si>
  <si>
    <t>The EPA is promulgating National Emission Standards for Hazardous Air Pollutants for Polyvinyl Chloride and Copolymers Production. The final rules establish emission standards that apply at all times, including periods of startup, shutdown and malfunction, for hazardous air pollutants from polyvinyl chloride and copolymers production located at major and area sources. The final rules include requirements to demonstrate initial and continuous compliance with the emission standards, including monitoring provisions and recordkeeping and reporting requirements.</t>
  </si>
  <si>
    <t>77 FR 22848</t>
  </si>
  <si>
    <t>2060-AN33</t>
  </si>
  <si>
    <t>http://www.federalregister.gov/a/2011-9838/p-397</t>
  </si>
  <si>
    <t>http://www.federalregister.gov/a/2011-9838/p-383</t>
  </si>
  <si>
    <t xml:space="preserve">Administrative Simplification: Adoption of a Standard for a Unique Health Plan </t>
  </si>
  <si>
    <t>This proposed rule would implement section 1104 of the Patient Protection and Affordable Care Act (hereinafter referred to as the Affordable Care Act) by establishing new requirements for administrative transactions that would improve the utility of the existing Health Insurance Portability and Accountability Act of 1996 (HIPAA) transactions and reduce administrative burden and costs. It proposes the adoption of the standard for a national unique health plan identifier (HPID) and requirements or provisions for the implementation of the HPID. This rule also proposes the adoption of a data element that will serve as an other entity identifier (OEID), an identifier for entities that are not health plans, health care providers, or “individuals,” that need to be identified in standard transactions. This proposed rule would also specify the circumstances under which an organization covered health care provider must require certain noncovered individual health care providers who are prescribers to obtain and disclose an NPI. Finally, this rule proposes to change the compliance date for the International Classification of Diseases, 10th Revision, Clinical Modification (ICD-10-CM) for diagnosis coding, including the Official ICD-10-CM Guidelines for Coding and Reporting, and the International Classification of Diseases, 10th Revision, Procedure Coding System (ICD-10-PCS) for inpatient hospital procedure coding, including the Official ICD-10-PCS Guidelines for Coding and Reporting, from October 1, 2013 to October 1, 2014.</t>
  </si>
  <si>
    <t>77 FR 22950</t>
  </si>
  <si>
    <t>0938-AQ13</t>
  </si>
  <si>
    <t>http://www.federalregister.gov/a/2012-8718/p-251</t>
  </si>
  <si>
    <t>http://americanactionforum.org/topic/regulation-review-ppaca-revisions-hipaa</t>
  </si>
  <si>
    <t>http://www.federalregister.gov/a/2012-8718/p-307</t>
  </si>
  <si>
    <t>http://www.federalregister.gov/a/2012-8718/p-47</t>
  </si>
  <si>
    <t>http://www.federalregister.gov/a/2012-6421/p-538</t>
  </si>
  <si>
    <t>http://www.federalregister.gov/a/2012-9177/p-24</t>
  </si>
  <si>
    <t>We propose to adopt a new airworthiness directive (AD) for certain The Boeing Company Model 737-500 series airplanes. This proposed AD was prompted by reports of chem-mill step cracking on the aft lower lobe fuselage skins. This proposed AD would require inspections of the fuselage skin at the chem-mill steps, and repair if necessary. We are proposing this AD to detect and correct cracking on the aft lower lobe fuselage skins, which could result in decompression of the airplane.</t>
  </si>
  <si>
    <t>77 FR 22686</t>
  </si>
  <si>
    <t>Fees on Health Insurance Policies and Self-Insured Plans</t>
  </si>
  <si>
    <t>This document contains proposed regulations that implement and provide guidance on the fees imposed by the Patient Protection and Affordable Care Act on issuers of certain health insurance policies and plan sponsors of certain self-insured health plans to fund the Patient-Centered Outcomes Research Trust Fund. These proposed regulations affect the issuers and plan sponsors that are directed to pay those fees. This document also contains a request for comments and provides notice of public hearing on these proposed regulations.</t>
  </si>
  <si>
    <t>77 FR 22691</t>
  </si>
  <si>
    <t>1545-BK59</t>
  </si>
  <si>
    <t>http://www.federalregister.gov/a/2012-9173/p-14</t>
  </si>
  <si>
    <t>http://www.federalregister.gov/a/2012-8937/p-90</t>
  </si>
  <si>
    <t>Electronic Reporting Under the Toxic Substances Control Act</t>
  </si>
  <si>
    <t>EPA is proposing to require electronic reporting for information that must be submitted under Toxic Substances Control Act (TSCA) section 4 (pursuant to test rules and enforceable consent agreements (ECAs)), TSCA section 8(a) Preliminary Assessment Information Rule (PAIR), and TSCA section 8(d) Health and Safety Data Reporting rules. Additionally, EPA is proposing amendments to certain TSCA section 5 reporting regulations that would extend electronic reporting requirements to Notices of Commencement of Manufacture or Import (NOCs) and support documents (e.g., correspondence, amendment, and test data) relating to TSCA section 5 notices submitted to EPA before April 6, 2010. This proposed rule would require the use of EPA's Central Data Exchange (CDX) and the Chemical Information Submission System (CISS) web-based reporting tool for the submission of forms, reports, and other documents except for TSCA section 5 submissions, which would use existing e-PMN software. This action is intended to streamline the reporting process and reduce the administrative costs associated with information submission and recordkeeping.</t>
  </si>
  <si>
    <t>77 FR 22707</t>
  </si>
  <si>
    <t>2070-AJ75</t>
  </si>
  <si>
    <t>Service Rules for Advanced Wireless Services in the 2000-2020 MHz</t>
  </si>
  <si>
    <t>In this document, the Commission proposes and/or seeks comments on service, technical, assignment, and licensing rules for flexible terrestrial use of spectrum currently assigned to the Mobile Satellite Service (MSS) in the 2 GHz band. These proposed rules are designed to increase the Nation's supply of spectrum for mobile broadband, provide for flexible use of this spectrum, encourage innovation and investment in mobile broadband, and provide a stable regulatory environment in which broadband deployment could develop. This proposal would carry out a recommendation in the National Broadband Plan that the Commission enable the provision of stand-alone terrestrial services in this spectrum. With this proceeding we intend to fulfill the Commission's previously stated plan to create a solid and lasting foundation for the provision of terrestrial services in the 2 GHz band. The Commission also seeks comment on an alternative band plan involving additional spectrum at 1695-1710 MHz that the National Telecommunications and Information Administration (NTIA) has proposed to reallocate from Federal to commercial use.</t>
  </si>
  <si>
    <t>77 FR 22720</t>
  </si>
  <si>
    <t>2012-8405</t>
  </si>
  <si>
    <t>http://www.federalregister.gov/a/2012-8405/p-28</t>
  </si>
  <si>
    <t>http://www.federalregister.gov/a/2012-9315/p-27</t>
  </si>
  <si>
    <t>We are publishing a new airworthiness directive (AD) for certain Agusta S.p.A. (Agusta) Model AB139 and AW139 helicopters that requires establishing a revised life limit for each tail rotor (T/R) blade and updating the helicopter's historical records, repetitively inspecting T/R blades for a crack, and replacing certain T/R blades. This AD is prompted by a fatal accident involving an Agusta Model AW139 helicopter, which may have been caused by cracks in a T/R blade. These actions are intended to detect and prevent a crack in a T/R blade, which could lead to failure of a T/R blade and subsequent loss of control of the helicopter.</t>
  </si>
  <si>
    <t>77 FR 23109</t>
  </si>
  <si>
    <t>http://www.federalregister.gov/a/2012-9267/p-26</t>
  </si>
  <si>
    <t>We propose to adopt a new airworthiness directive (AD) for all The Boeing Company Model DC-10-10, DC-10-10F, DC-10-15, DC-10-30, DC-10-30F (KC-10A and KDC-10), DC-10-40, DC-10-40F, MD-10-10F, MD-10-30F, MD-11, and MD-11F airplanes. This proposed AD was prompted by fuel system reviews conducted by the manufacturer. This proposed AD would require adding design features to detect electrical faults, to detect a pump running in an empty fuel tank, and to ensure that a fuel pump's operation is not affected by certain conditions. We are proposing this AD to reduce the potential of ignition sources inside fuel tanks, which, in combination with flammable fuel vapors, could result in fuel tank explosions and consequent loss of the airplane.</t>
  </si>
  <si>
    <t>77 FR 23166</t>
  </si>
  <si>
    <t>http://www.federalregister.gov/a/2012-9266/p-18</t>
  </si>
  <si>
    <t>We propose to revise an existing airworthiness directive (AD) that applies to certain Bombardier Model CL-600-2B19 (Regional Jet Series 100 &amp; 440) airplanes; all Model CL-600-2C10 (Regional Jet Series 700, 701, &amp; 702) airplanes; all Model CL-600-2D15 (Regional Jet Series 705) airplanes; and all Model CL-600-2D24 (Regional Jet Series 900) airplanes. The existing AD currently requires replacing certain water accumulator assemblies having a certain part installed on the pitot and static lines of the air data computer (ADC). Since we issued that AD, an error was discovered in one service document number, and we have determined that credit for accomplishing actions in another erroneously cited service document should be removed from that AD. This proposed AD would correct the erroneous service document number and remove the other erroneously cited service document from that AD. We are proposing this AD to prevent pitot-static tubing from becoming partially or completely blocked by water, which could result in erroneous airspeed and altitude indications and consequent loss of control of the airplane.</t>
  </si>
  <si>
    <t>77 FR 23169</t>
  </si>
  <si>
    <t>Surface Transportation</t>
  </si>
  <si>
    <t>http://www.federalregister.gov/a/2012-9324/p-22</t>
  </si>
  <si>
    <t>Assessment of Mediation and Arbitration Procedures</t>
  </si>
  <si>
    <t>The Surface Transportation Board has proposed regulations that would require Class I and Class II rail carriers to participate in the Board's arbitration program, unless they file a prior written notice with the Board on an annual basis opting out of the program. By contrast, Class III rail carriers wishing to participate in the Board's arbitration program could file a request for arbitration with the Board under this docket at any time, or could voluntarily agree to participate in arbitration on a case-by-case basis. A shipper wishing to participate in the Board's arbitration program could so inform the Board on a case-by-case basis following the filing of a complaint. Pursuant to the Paperwork Reduction Act and Office of Management and Budget regulations, the Board now seeks comments regarding certain information pertaining to the proposed arbitration rules.</t>
  </si>
  <si>
    <t>77 FR 23208</t>
  </si>
  <si>
    <t>2012-9324</t>
  </si>
  <si>
    <t>http://www.federalregister.gov/a/2012-9454/p-63</t>
  </si>
  <si>
    <t>Small Business Investment Companies-Energy Saving Qualified Investments</t>
  </si>
  <si>
    <t>In this rule, the U.S. Small Business Administration (SBA) sets forth defined terms for “Energy Saving Qualified Investment” and “Energy Saving Activities” for the Small Business Investment Company (SBIC) Program. These definitions are established to implement a provision of the Energy Independence and Security Act of 2007 (Energy Act), which allows an SBIC making an “energy saving qualified investment” to obtain SBA leverage by issuing a deferred interest “energy saving debenture”. This rule also implements a provision of the Energy Act that provides access to additional SBA leverage for SBICs that have made Energy Saving Qualified Investments in Smaller Enterprises. This final rule includes changes based on public comments received on the proposed rule published in the Federal Register on January 11, 2011. Generally, the changes allow a broader range of potential investments to qualify as Energy Saving Qualified Investments and reduce the need for SBICs to obtain pre-financing determinations of eligibility from SBA.</t>
  </si>
  <si>
    <t>77 FR 23373</t>
  </si>
  <si>
    <t>3245-AF86</t>
  </si>
  <si>
    <t>http://www.federalregister.gov/a/2012-8584/p-15</t>
  </si>
  <si>
    <t>We are superseding an existing airworthiness directive (AD) for Turbomeca S.A. Arrius 2F turboshaft engines with P3 air pipe (first section) part number (P/N) 0 319 71 918 0, installed. That AD currently requires inspections of the P3 air pipe (first section) and right-hand (RH) rear half-wall for proper clearance and readjustment of the pipe if necessary. This new AD requires the same inspections for installed engines, eliminates readjusting of the P3 air pipe (first section), requires replacement of the RH rear half-wall under certain conditions, and adds an optional terminating action. This AD was prompted by Turbomeca determining that the clearance between the P3 air pipe (first section) and the RH rear half-wall might change during installation of the engine on the helicopter. We are issuing this AD to prevent an uncommanded power loss to flight idle, which could result in an emergency autorotation landing or accident.</t>
  </si>
  <si>
    <t>77 FR 23380</t>
  </si>
  <si>
    <t>Guidance on Reporting Interest Paid to Nonresident Aliens</t>
  </si>
  <si>
    <t>This document contains final regulations regarding the reporting requirements for interest that relates to deposits maintained at U.S. offices of certain financial institutions and is paid to certain nonresident alien individuals. These regulations will affect commercial banks, savings institutions, credit unions, securities brokerages, and insurance companies that pay interest on deposits.</t>
  </si>
  <si>
    <t>77 FR 23391</t>
  </si>
  <si>
    <t>1545-BJ01</t>
  </si>
  <si>
    <t>http://www.federalregister.gov/a/2012-9520/p-7</t>
  </si>
  <si>
    <t>http://www.federalregister.gov/a/2012-9442/p-65</t>
  </si>
  <si>
    <t>Toxics Release Inventory (TRI) Reporting for Facilities Located in Indian Country</t>
  </si>
  <si>
    <t>EPA is announcing new opportunities for tribal participation and engagement in the TRI Program. Under this final rule, TRI reporting facilities located in Indian country are required to report to the appropriate tribal government of their relevant area instead of the State. This rule also improves and clarifies certain opportunities allowing tribal governments to participate more fully in the TRI Program. Further, because tribal governmental structures may vary, EPA is updating its terminology to refer to the principal elected official of the Tribe as the “Tribal Chairperson or equivalent elected official.” EPA is also amending its definition of “State” for purposes of 40 CFR part 372 to no longer include Indian country, so as to avoid any confusing overlap in terminology for facilities located in Indian country. With regard to the procedures for EPA to modify the list of covered chemicals and TRI reporting facilities, today's rule clarifies the opportunities available to tribal governments. In particular, EPA is including within the relevant provision an opportunity for the Tribal Chairperson or equivalent elected official to request that EPA apply the TRI reporting requirements to a specific facility located within the Tribe's Indian country. Secondly, EPA is clarifying in this rule that the Tribal Chairperson or equivalent elected official may petition EPA to add or delete a particular chemical respectively to or from the list of chemicals covered by TRI. In finalizing the actions described, EPA is helping to increase awareness of toxic releases within tribal communities, thereby increasing the understanding of potential human health and ecological impacts from these hazardous chemicals.</t>
  </si>
  <si>
    <t>2025-AA31</t>
  </si>
  <si>
    <t>77 FR 23409</t>
  </si>
  <si>
    <t>FMCSA</t>
  </si>
  <si>
    <t>National Registry of Certified Medical Examiners</t>
  </si>
  <si>
    <t>FMCSA establishes a National Registry of Certified Medical Examiners (National Registry) with requirements that all medical examiners who conduct physical examinations for interstate commercial motor vehicle (CMV) drivers meet the following criteria: Complete certain training concerning FMCSA's physical qualification standards, pass a test to verify an understanding of those standards, and maintain and demonstrate competence through periodic training and testing. Following establishment of the National Registry and a transition period, FMCSA will require that motor carriers and drivers use only those medical examiners on the Agency's National Registry and will only accept as valid medical examiner's certificates issued by medical examiners listed on the National Registry. FMCSA is developing the National Registry program to improve highway safety and driver health by requiring that medical examiners be trained and certified so they can determine effectively whether a CMV driver's medical fitness for duty meets FMCSA's standards.</t>
  </si>
  <si>
    <t>77 FR 24104</t>
  </si>
  <si>
    <t>2126-AA97</t>
  </si>
  <si>
    <t>http://www.federalregister.gov/a/2012-9034/p-252</t>
  </si>
  <si>
    <t>http://www.federalregister.gov/a/2012-9034/p-228</t>
  </si>
  <si>
    <t>http://www.federalregister.gov/a/2012-9545/p-19</t>
  </si>
  <si>
    <t>We propose to adopt a new airworthiness directive (AD) for certain Pratt &amp; Whitney Division PW4000-94” and PW4000-100” turbofan engines having a 1st stage high-pressure turbine (HPT) seal support, part number (P/N) 55K601 or P/N 50K532, installed. This proposed AD was prompted by 58 reports of cracked 1st stage HPT air seal rings, including 15 in-flight engine shutdowns. This proposed AD would require installation of a redesigned 1st stage HPT seal support that was introduced to the PW4000 engine fleet through service bulletins issued in the year 2000. We are proposing this AD to prevent failure of the 1st stage HPT air seal ring, which could lead to an internal oil fire, uncontained engine failure, and damage to the airplane.</t>
  </si>
  <si>
    <t>77 FR 23637</t>
  </si>
  <si>
    <t>http://www.federalregister.gov/a/2012-9569/p-50</t>
  </si>
  <si>
    <t>Airworthiness Directives; Bell Helicopter Textron, Incorporated Helicopters</t>
  </si>
  <si>
    <t>We propose to supersede an existing airworthiness directive (AD) for Bell Helicopter Textron, Inc. (BHTI) Model 204B, 205A, 205A-1, 205B, and 212 helicopters. The existing AD currently requires conducting various inspections associated with the main rotor grip (grip). If a crack is found, that AD requires replacing the grip before further flight. If delamination of the buffer pad on the grip tang inner surface is found, that AD requires inspecting the grip surface for corrosion or other damage and repairing or replacing the grip if corrosion or other damage is found. That AD also requires determining and recording the hours time-in-service (TIS) and the engine start/stop cycles for each grip on a component history card or equivalent record. Additionally, that AD requires you to report certain inspection results to the FAA. Since we issued that AD, additional cracks in grips have been found. Analysis of these events has shown that a retirement life is needed for certain grips, and the AD applicability needs to be expanded to include additional grips similar in design, as well as to include the Model 210 helicopter, which was issued an FAA type certificate after the existing AD was issued. The proposed actions are intended to prevent failure of a grip, separation of a main rotor blade, and subsequent loss of control of the helicopter.</t>
  </si>
  <si>
    <t>77 FR 23638</t>
  </si>
  <si>
    <t>http://www.federalregister.gov/a/2012-8991/p-18</t>
  </si>
  <si>
    <t>Revision of the Commission's Program Access Rules</t>
  </si>
  <si>
    <t>In this document, the Commission seeks comment on whether to retain, sunset, or relax one of the several protections afforded to multichannel video programming distributors by the program access rules—the prohibition on exclusive contracts involving satellite-delivered, cable-affiliated programming. The current exclusive contract prohibition is scheduled to expire on October 5, 2012. The Commission also seeks comment on potential revisions to its program access rules to better address alleged violations, including potentially discriminatory volume discounts and uniform price increases.</t>
  </si>
  <si>
    <t>77 FR 24302</t>
  </si>
  <si>
    <t>2012-8991</t>
  </si>
  <si>
    <t>http://www.federalregister.gov/a/2012-9398/p-25</t>
  </si>
  <si>
    <t>We are adopting a new airworthiness directive (AD) for certain The Boeing Company Model 777-200, -200LR, -300, -300ER, and 777F series airplanes. This AD was prompted by reports of cracks found in the Web pockets of the wing center section (WCS) spanwise beams. This AD requires repetitive detailed inspections and high frequency eddy current inspections for cracks of the WCS spanwise beams, and repair if necessary. We are issuing this AD to detect and correct cracking in the WCS spanwise beams, which could result in reduced structural integrity of the wings.</t>
  </si>
  <si>
    <t>77 FR 24355</t>
  </si>
  <si>
    <t>http://www.federalregister.gov/a/2012-9476/p-18</t>
  </si>
  <si>
    <t>We are adopting a new airworthiness directive (AD) for certain The Boeing Company Model 777-200 and -300 series airplanes. This AD was prompted by reports of two failures of the single-tabbed bracket on the rudder. This AD requires replacing certain single-tabbed bonding brackets in the airplane empennage with two-tabbed bonding brackets. This AD also requires, for certain airplanes, installing new bonding jumpers, and measuring the resistance of the modified installation to verify resistance is within specified limits. We are issuing this AD to prevent failure of the bonding jumper bracket, which could result in loss of lightning protection ground path, which could lead to increased lightning-induced currents and subsequent damage to composite structures, hydraulic tubes, and actuator control electronics. In the event of a lightning strike, loss of lightning ground protection could result in the loss of control of the airplane.</t>
  </si>
  <si>
    <t>77 FR 24357</t>
  </si>
  <si>
    <t>http://www.federalregister.gov/a/2012-9199/p-21</t>
  </si>
  <si>
    <t>We are adopting a new airworthiness directive (AD) for certain Bombardier, Inc. Model CL-600-2B19 (Regional Jet Series 100 &amp; 440) airplanes. This AD was prompted by reports of the air driven generator (ADG) failing to power essential buses during functional tests, due to the low threshold setting of the circuit protection on the ADG's generator control unit (GCU) preventing the ADG from supplying power to the essential buses. This AD requires installing a new or serviceable ADG GCU. We are issuing this AD to prevent loss of power from the ADG to the essential buses which, in the event of an emergency, could prevent continued safe flight.</t>
  </si>
  <si>
    <t>77 FR 24362</t>
  </si>
  <si>
    <t>http://www.federalregister.gov/a/2012-9194/p-20</t>
  </si>
  <si>
    <t>We are adopting a new airworthiness directive (AD) for certain Bombardier, Inc. Model CL-600-2C10 (Regional Jet Series 700, 701, &amp; 702), CL-600-2D15 (Regional Jet Series 705), CL-600-2D24 (Regional Jet Series 900), and CL-600-2E25 (Regional Jet Series 1000) airplanes. This AD was prompted by reports of the air driven generator (ADG) failing to power essential buses during functional tests, due to the low threshold setting of the circuit protection on the ADG's generator control unit (GCU) preventing the ADG from supplying power to the essential buses. This AD requires installing a new or serviceable ADG GCU. We are issuing this AD to prevent loss of power from the ADG to the essential buses which, in the event of an emergency, could prevent continued safe flight.</t>
  </si>
  <si>
    <t>77 FR 24364</t>
  </si>
  <si>
    <t>http://www.federalregister.gov/a/2012-9185/p-25</t>
  </si>
  <si>
    <t>We are adopting a new airworthiness directive (AD) for certain Airbus Model A300 B4-2C, B4-103, and B4-203 airplanes; Model A300 B4-600, B4-600R, and F4-600R series airplanes, and Model C4-605R Variant F airplanes (collectively called A300-600 series airplanes); and Model A310 series airplanes. This AD was prompted by reports of cracking in the forward lug wing of the aft bearing at rib 5 of the main landing gear (MLG). This AD requires installing new bushes with increased interference fit in the forward lug wing of the aft bearing at rib 5 of the MLG on the right-hand (RH) and left-hand (LH) wing. We are issuing this AD to prevent cracking of the forward lug wing of the aft bearing at rib 5 of the MLG, which could adversely affect the structural integrity of the MLG attachment, and could result in the collapse of the MLG.</t>
  </si>
  <si>
    <t>77 FR 24367</t>
  </si>
  <si>
    <t>http://www.federalregister.gov/a/2012-9762/p-40</t>
  </si>
  <si>
    <t>Disclosure of Information for Certain Intellectual Property Rights</t>
  </si>
  <si>
    <t>77 FR 24375</t>
  </si>
  <si>
    <t>1515-AD87</t>
  </si>
  <si>
    <t>This document amends, on an interim basis, the U.S. Customs and Border Protection (CBP) regulations pertaining to importations of merchandise bearing recorded trademarks or recorded trade names. The interim amendments, effective upon publication in the Federal Register, allow CBP, subject to limitations, to disclose to an intellectual property right holder information appearing on merchandise or its retail packaging that may comprise information otherwise protected by the Trade Secrets Act, for the purpose of assisting CBP in determining whether the merchandise bears a counterfeit mark. Such information will be provided to the right holder in the form of photographs or a sample of the goods and/or their retail packaging in their condition as presented to CBP for examination and alphanumeric codes appearing on the goods. The information will include, but not be limited to, serial numbers, universal product codes, and stock keeping unit (SKU) numbers appearing on the imported merchandise and its retail packaging, whether in alphanumeric or other formats. These changes provide a pre-seizure procedure for disclosing information about imported merchandise suspected of bearing a counterfeit mark for the limited purpose of obtaining the right holder's assistance in determining whether the mark is counterfeit or not.</t>
  </si>
  <si>
    <t>http://www.federalregister.gov/a/2012-9425/p-58</t>
  </si>
  <si>
    <t>World Trade Center Health Program Requirements</t>
  </si>
  <si>
    <t>Title I of the James Zadroga 9/11 Health and Compensation Act of 2010 amended the Public Health Service Act (PHS Act) to establish the World Trade Center (WTC) Health Program. Sections 3311, 3312, and 3321 of Title XXXIII of the PHS Act require that the WTC Program Administrator develop regulations to implement portions of the WTC Health Program established within the Department of Health and Human Services (HHS). The WTC Health Program, which is administered by the Director of the National Institute for Occupational Safety and Health (NIOSH), within the Centers for Disease Control and Prevention (CDC), provides medical monitoring and treatment to eligible firefighters and related personnel, law enforcement officers, and rescue, recovery and cleanup workers who responded to the September 11, 2001, terrorist attacks in New York City, Shanksville, PA, and at the Pentagon, and to eligible survivors of the New York City attacks. This final rule establishes the processes by which the WTC Program Administrator may add a new condition to the list of WTC-related health conditions through rulemaking, including a process for considering petitions by interested parties to add a new condition.</t>
  </si>
  <si>
    <t>77 FR 24628</t>
  </si>
  <si>
    <t>0920-AA45</t>
  </si>
  <si>
    <t>http://www.federalregister.gov/a/2012-9893/p-298</t>
  </si>
  <si>
    <t>Version 4 Critical Infrastructure Protection Reliability Standards</t>
  </si>
  <si>
    <t>Under section 215 of the Federal Power Act, the Federal Energy Regulatory Commission (Commission) approves eight modified Critical Infrastructure Protection (CIP) Reliability Standards, CIP-002-4 through CIP-009-4, developed and submitted to the Commission for approval by the North American Electric Reliability Corporation (NERC), the Electric Reliability Organization certified by the Commission. The CIP Reliability Standards provide a cybersecurity framework for the identification and protection of “Critical Cyber Assets” to support the reliable operation of the Bulk-Power System. Reliability Standard CIP-002-4 requires the identification and documentation of Critical Cyber Assets associated with “Critical Assets” that support the reliable operation of the Bulk-Power System and introduces “bright line” criteria for the identification of Critical Assets. The Commission approves the related Violation Risk Factors, Violation Severity Levels with modifications, implementation plan, and effective date proposed by NERC.</t>
  </si>
  <si>
    <t>77 FR 24594</t>
  </si>
  <si>
    <t>2012-9893</t>
  </si>
  <si>
    <t>http://www.federalregister.gov/a/2012-9912/p-18</t>
  </si>
  <si>
    <t>Implementing the Provisions of the Communications Act of 1934</t>
  </si>
  <si>
    <t>In this document, the Commission announces that the Office of Management and Budget (OMB) has approved, for a period of three years, the information collection associated with the Commission's document Implementing the Provisions of the Communications Act of 1934, as Enacted by the Twenty-First Century Communications and Video Accessibility Act of 2010, (Report and Order). This notice is consistent with the Report and Order, which stated that the Commission would publish a document in the Federal Register announcing the effective date of those rules.</t>
  </si>
  <si>
    <t>77 FR 24632</t>
  </si>
  <si>
    <t>2012-9912</t>
  </si>
  <si>
    <t>http://www.federalregister.gov/a/2012-9916/p-25</t>
  </si>
  <si>
    <t>We propose to adopt a new airworthiness directive (AD) for certain Boeing Company Model 757 airplanes. This proposed AD was prompted by a report of in-flight fracture of the right windshield (window 1) on the flight deck and multiple reports of electrical arcs at the terminal blocks of the flight deck windshields resulting in smoke and fire. This proposed AD would require repetitive inspections of electrical heat terminals on the left and right windshields for damage, and corrective actions if necessary. This proposed AD would also allow for replacing an affected windshield with a windshield equipped with different electrical connections, which would terminate the repetitive inspections for that windshield. We are proposing this AD to prevent smoke and fire in the flight deck, which can lead to loss of visibility, and injuries to or incapacitation of the flight crew.</t>
  </si>
  <si>
    <t>77 FR 24643</t>
  </si>
  <si>
    <t>http://www.federalregister.gov/a/2012-9949/p-24</t>
  </si>
  <si>
    <t>We are adopting a new airworthiness directive (AD) for certain The Boeing Company Model 767 airplanes. This AD was prompted by reports of cracking in the upper wing skin at the fastener holes common to the pitch load fittings of the inboard and outboard front spar, which could result in the loss of the strut-to-wing upper link load path and possible separation of a strut and engine from the airplane during flight. This AD requires repetitive inspections to detect fatigue cracking in the wing skin, and corrective actions if necessary. We are issuing this AD to correct the unsafe condition on these products.</t>
  </si>
  <si>
    <t>77 FR 24835</t>
  </si>
  <si>
    <t>Certification of Compliance With Meal Requirements</t>
  </si>
  <si>
    <t>This interim rule amends National School Lunch Program regulations to conform to requirements contained in the Healthy, Hunger-Free Kids Act of 2010 regarding performance-based cash assistance for school food authorities certified compliant with meal pattern and nutrition standards. This rule requires State agencies to certify participating school food authorities (SFAs) that are in compliance with meal pattern and nutrition standard requirements as eligible to receive performance-based cash assistance for each reimbursable lunch served (an additional six cents per lunch available beginning October 1, 2012 and adjusted annually thereafter). This rule also requires State agencies to disburse performance-based cash assistance to certified SFAs, and withhold the performance-based cash assistance if the SFA is determined to be out of compliance with meal pattern or nutrition standards during a subsequent administrative review. The intended effect of this rule is to provide additional funding for SFAs to implement new meal pattern requirements, thus increasing the healthfulness of meals served to school children.</t>
  </si>
  <si>
    <t>77 FR 25024</t>
  </si>
  <si>
    <t>0584-AE15</t>
  </si>
  <si>
    <t>http://www.federalregister.gov/a/2012-10229/p-104</t>
  </si>
  <si>
    <t>http://www.federalregister.gov/a/2012-10229/p-83</t>
  </si>
  <si>
    <t>http://www.federalregister.gov/a/2012-9994/p-468</t>
  </si>
  <si>
    <t>Medicare and Medicaid Programs; Changes in Provider and Supplier Enrollment</t>
  </si>
  <si>
    <t>This final rule finalizes several provisions of the Affordable Care Act implemented in the May 5, 2010 interim final rule with comment period. It requires all providers of medical or other items or services and suppliers that qualify for a National Provider Identifier (NPI) to include their NPI on all applications to enroll in the Medicare and Medicaid programs and on all claims for payment submitted under the Medicare and Medicaid programs. In addition, it requires physicians and other professionals who are permitted to order and certify covered items and services for Medicare beneficiaries to be enrolled in Medicare. Finally, it mandates document retention and provision requirements on providers and supplier that order and certify items and services for Medicare beneficiaries.</t>
  </si>
  <si>
    <t>77 FR 25284</t>
  </si>
  <si>
    <t>0938-AQ01</t>
  </si>
  <si>
    <t>Commodity Options</t>
  </si>
  <si>
    <t>The Commodity Futures Trading Commission (“Commission” or “CFTC”) is issuing a final rule to repeal and replace the Commission's current regulations concerning commodity options. The Commission is also issuing an interim final rule (with a request for additional comment) that incorporates a trade option exemption into the final rules for commodity options (added § 32.3). For a transaction to be within the trade option exemption, the option, the offeror (seller), and the offeree (buyer), as applicable, must satisfy certain eligibility requirements, including that the option, if exercised, be physically settled, that the option seller meet certain eligibility requirements, and that the option buyer be a commercial user of the commodity underlying the option, and certain other regulatory conditions. Only comments pertaining to the interim final rule will be considered in any further action related to these rules.</t>
  </si>
  <si>
    <t>3038-AD62</t>
  </si>
  <si>
    <t>77 FR 25320</t>
  </si>
  <si>
    <t>https://federalregister.gov/a/2012-9888</t>
  </si>
  <si>
    <t>NLRB</t>
  </si>
  <si>
    <t>Representation-Case Procedures</t>
  </si>
  <si>
    <t>On June 22, 2011, the National Labor Relations Board (the Board) issued a notice of proposed rulemaking proposing various amendments of its rules and regulations governing the filing and processing of petitions relating to the representation of employees for purposes of collective bargaining with their employer. Thereafter, on December 22, 2011, the National Labor Relations Board issued a final rule amending its regulations, taking effect on April 30, 2012. The final rule stated that any dissenting or concurring statements would be published separately in the Federal Register prior to the effective date of the rule. The purpose of this document is to publish the separate statements of Chairman Mark Gaston Pearce and Member Brian E. Hayes. Pursuant to the Board's order providing for publication of the rule and the separate statements, neither statement constitutes part of the rule or modifies the rule or the Board's approval of the rule in any way.</t>
  </si>
  <si>
    <t>77 FR 25548</t>
  </si>
  <si>
    <t>3142-AA08</t>
  </si>
  <si>
    <t>https://federalregister.gov/a/2012-10263</t>
  </si>
  <si>
    <t>Mutual Insurance Holding Company Treated as Insurance Company</t>
  </si>
  <si>
    <t>The FDIC is issuing a final rule (“Final Rule”) that treats a mutual insurance holding company as an insurance company for purposes of Section 203(e) of the Dodd-Frank Wall Street Reform and Consumer Protection Act (the “Dodd-Frank Act”). The Final Rule clarifies that the liquidation and rehabilitation of a covered financial company that is a mutual insurance holding company will be conducted in the same manner as an insurance company. The Final Rule harmonizes the treatment of mutual insurance holding companies under Section 203(e) of the Dodd-Frank Act with the treatment of such companies under state insurance company insolvency laws.</t>
  </si>
  <si>
    <t>77 FR 25349</t>
  </si>
  <si>
    <t>3064-AD89</t>
  </si>
  <si>
    <t>https://federalregister.gov/a/2012-10146</t>
  </si>
  <si>
    <t>https://federalregister.gov/a/2012-10440</t>
  </si>
  <si>
    <t>Regulations Pertaining to Health Insurance Affordability Programs</t>
  </si>
  <si>
    <t>This document contains proposed regulations relating to the disclosure of return information under section 6103(l)(21) of the Internal Revenue Code, as enacted by the Patient Protection and Affordable Care Act and the Health Care and Education Reconciliation Act of 2010. The regulations define certain terms and prescribe certain items of return information in addition to those items prescribed by statute that will be disclosed, upon written request, under section 6103(l)(21) of the Internal Revenue Code.</t>
  </si>
  <si>
    <t>77 FR 25378</t>
  </si>
  <si>
    <t>1545-BK87</t>
  </si>
  <si>
    <t>http://www.federalregister.gov/a/2012-10267/p-11</t>
  </si>
  <si>
    <t>77 FR 25609</t>
  </si>
  <si>
    <t>2012-10267</t>
  </si>
  <si>
    <t>In this document, the Federal Communications Commission (Commission) announces that the Office of Management and Budget (OMB) has approved, for a period of six months, the information collection requirements associated with certain of the provisions of the rules adopted as part of the Commission's Lifeline and Link Up Reform and Modernization Report and Order (Order). The Commission submitted revisions to those information collection requirements under control number 3060-0819 to OMB for review and approval, as required by the Paperwork Reduction Act (PRA) of 1995 (44 U.S.C. 3501-3520), 77 FR 13319, March 6, 2012. The revisions as updated were approved by OMB on April 13, 2012.</t>
  </si>
  <si>
    <t>Lifeline and Link Up Reform and Modernization</t>
  </si>
  <si>
    <t>http://www.federalregister.gov/a/2012-10483/p-28</t>
  </si>
  <si>
    <t>We propose to adopt a new airworthiness directive (AD) for certain Bombardier, Inc. Model DHC-8 airplanes. This proposed AD was prompted by reports that various pushrods had been manufactured with tubes having the incorrect heat treatment. This proposed AD would require replacing the affected pushrod assembly. We are proposing this AD to prevent loss of rudder control, reduced directional control of the airplane on the ground, or a jammed nose landing gear (NLG) door that could prevent the NLG from retracting or extending.</t>
  </si>
  <si>
    <t>77 FR 25642</t>
  </si>
  <si>
    <t>http://www.federalregister.gov/a/2012-10489/p-24</t>
  </si>
  <si>
    <t>We propose to adopt a new airworthiness directive (AD) for all The Boeing Company Model 777 airplanes. This proposed AD was prompted by heat damage and cracks at the pivot joint location of the main landing gear (MLG) inner cylinder/truck beam. This proposed AD would require repetitive lubrication of the MLG pivot joints; repetitive detailed inspections of the outer diameter chrome on the center axles of the MLG for chicken-wire cracks, corrosion, and chrome plate distress; repetitive magnetic particle inspections of the outer diameter chrome on the center axles of the MLG for cracks; and related investigative and corrective actions if necessary. We are proposing this AD to detect and correct cracking in the MLG center axle and shock strut inner cylinder lugs (pivot joint), which could result in fracture of the MLG pivot joint components and consequent collapse of the MLG.</t>
  </si>
  <si>
    <t>77 FR 25647</t>
  </si>
  <si>
    <t>Notification of Employee Rights Under the National Labor Relations Act</t>
  </si>
  <si>
    <t>On August 30, 2011, the National Labor Relations Board (Board) published a final rule requiring employers subject to the National Labor Relations Act (NLRA) to post notices informing their employees of their rights as employees under the NLRA. (76 FR 54006, August 30, 2011.) On October 12, 2011, the Board amended that rule to delay the effective date from November 14, 2011, to January 31, 2012. (76 FR 63188, October 12, 2011.) The Board later further amended the rule to delay the effective date from January 31, 2012, to April 30, 2012. (76 FR 82133 December 30, 2011.) On April 17, 2012, in light of conflicting decisions at the district court level, the D.C. Circuit entered an injunction pending appeal further delaying the effective date of the rule. National Association of Manufacturers v. NLRB (12-5068 D.C. Cir. April 17, 2012) citing Chamber of Commerce v. NLRB (11-02516 D.S.C. April 13, 2012) (finding Board lacked authority to issue rule). The purpose of this notice is to announce that delay in the effective date of the rule.</t>
  </si>
  <si>
    <t>77 FR 25868</t>
  </si>
  <si>
    <t>3142-AA07</t>
  </si>
  <si>
    <t>https://federalregister.gov/a/2012-10520</t>
  </si>
  <si>
    <t>http://www.federalregister.gov/a/2012-10559/p-68</t>
  </si>
  <si>
    <t>Federal Pell Grant Program</t>
  </si>
  <si>
    <t>The Secretary amends four sections of the Federal Pell Grant Program regulations to make them consistent with recent changes in the law that prohibit a student from receiving two consecutive Pell Grants in a single award year.</t>
  </si>
  <si>
    <t>77 FR 25893</t>
  </si>
  <si>
    <t>1840-AD11</t>
  </si>
  <si>
    <t>http://www.federalregister.gov/a/2012-9978/p-259</t>
  </si>
  <si>
    <t>Revisions to the Unregulated Contaminant Monitoring Regulation (UCMR 3)</t>
  </si>
  <si>
    <t>The 1996 amendments to the Safe Drinking Water Act (SDWA) require that the United States Environmental Protection Agency (EPA or the agency) establish criteria for a program to monitor unregulated contaminants and publish a list of up to 30 contaminants to be monitored every five years. This final rule meets the SDWA requirement by publishing the third Unregulated Contaminant Monitoring Regulation (i.e., UCMR 3), listing the unregulated contaminants to be monitored and addressing the requirements for such monitoring. This final rule describes analytical methods to monitor for 28 chemical contaminants and describes the monitoring for two viruses. UCMR 3 provides EPA and other interested parties with scientifically valid data on the occurrence of these contaminants in drinking water, permitting the assessment of the number of people potentially being exposed and the levels of that exposure. These data are one of the primary sources of occurrence and exposure information the agency uses to develop regulatory decisions for these contaminants. In addition, as part of an Expedited Methods Update, this rule finalizes amendatory language for a drinking water inorganic analysis table (“Inorganic chemical sampling and analytical requirements”) in the Code of Federal Regulations (CFR). This minor editorial correction to the table does not affect the UCMR program.</t>
  </si>
  <si>
    <t>77 FR 26072</t>
  </si>
  <si>
    <t>2040-AF10</t>
  </si>
  <si>
    <t>http://www.federalregister.gov/a/2012-10573/p-26</t>
  </si>
  <si>
    <t>We propose to adopt a new airworthiness directive (AD) for certain Airbus Model A310-203, -221, and -222 airplanes. This proposed AD was prompted by the manufacturer re-classifying slat extension eccentric bolts as principal structural elements (PSE) with replacement due at or before their calculated fatigue lives. This proposed AD would require replacing certain slat extension eccentric bolts with new bolts. We are proposing this AD to prevent fatigue cracking which could result in the loss of structural integrity of the airplane.</t>
  </si>
  <si>
    <t>77 FR 25930</t>
  </si>
  <si>
    <t>http://www.federalregister.gov/a/2012-10385/p-527</t>
  </si>
  <si>
    <t>http://www.federalregister.gov/a/2012-10385/p-535</t>
  </si>
  <si>
    <t>Medicaid Program; State Plan Home and Community-Based Services</t>
  </si>
  <si>
    <t>This proposed rule would revise Medicaid regulations to define and describe State plan home and community-based services (HCBS) under the Social Security Act (the Act) as added by the Deficit Reduction Act of 2005 and amended by the Patient Protection and Affordable Care Act of 2010 (Affordable Care Act1 ). This proposed rule offers States new flexibility in providing necessary and appropriate services to elderly and disabled populations and reflects CMS' commitment to the general principles of the President's Executive Order released January 18, 2011, entitled “Improving Regulation and Regulatory Review.” In particular, this rule does not require the eligibility link between HCBS and institutional care that exists under the Medicaid HCBS waiver program. This regulation would describe Medicaid coverage of the optional State plan benefit to furnish home and community-based services and receive Federal matching funds. As a result, States will be better able to design and tailor Medicaid services to accommodate individual needs. This may result in improved patient outcomes and satisfaction, while enabling States to effectively manage their Medicaid resources.</t>
  </si>
  <si>
    <t>77 FR 26362</t>
  </si>
  <si>
    <t>0938-AO53</t>
  </si>
  <si>
    <t>http://www.federalregister.gov/a/2012-10473/p-14</t>
  </si>
  <si>
    <t>http://www.federalregister.gov/a/2012-10693/p-21</t>
  </si>
  <si>
    <t>We propose to supersede an existing airworthiness directive (AD) that applies to all Rolls-Royce plc (RR) RB211-Trent 875-17, RB211-Trent 877-17, RB211-Trent 884-17, RB211-Trent 884B-17, RB211-Trent 892-17, RB211-Trent 892B-17, and RB211-Trent 895-17 turbofan engines. The existing AD currently requires initial and repetitive ultrasonic inspections (UIs) of certain low-pressure (LP) compressor blades identified by serial number (S/N). This proposed AD would require the same actions but expands the population of blades. We are proposing this AD to prevent LP compressor blades from failing due to blade root cracks, which could lead to uncontained engine failure and damage to the airplane.</t>
  </si>
  <si>
    <t>77 FR 26216</t>
  </si>
  <si>
    <t>http://www.federalregister.gov/a/2012-10690/p-81</t>
  </si>
  <si>
    <t>Federal Housing Administration (FHA): Section 232 Healthcare Facility</t>
  </si>
  <si>
    <t>In 2010 through 2011, HUD commenced and completed the process of revising regulations applicable to, and closing documents used in, FHA insurance of multifamily rental projects, to reflect current policy and practices in the multifamily mortgage market. The multifamily rental project regulations and closing documents had not been updated in more than 20 years. Through this proposed rule, HUD commences a similar process for its regulations governing insurance of healthcare facilities under section 232 of the National Housing Act, and the closing documents used in such transactions. HUD's Section 232 program insures mortgage loans to facilitate the construction, substantial rehabilitation, purchase, and refinancing of nursing homes, intermediate care facilities, board and care homes, and assisted-living facilities. This rule proposes amendments to update HUD's Section 232 regulations, to reflect current policy and practices, and to improve accountability and strengthen risk management.</t>
  </si>
  <si>
    <t>77 FR 26218</t>
  </si>
  <si>
    <t>2012-10690</t>
  </si>
  <si>
    <t>Energy Conservation Program: Test Procedures for Electric Motors</t>
  </si>
  <si>
    <t>On January 5, 2011, the U.S. Department of Energy (DOE) issued a supplemental notice of proposed rulemaking to amend the test procedures for electric motors and small electric motors. That supplemental proposal, along with an earlier proposal from December 22, 2008, form the basis for today's action to amend the current test procedures used to measure the energy efficiency of electric and small electric motors. These changes will be mandatory to demonstrate compliance with the current energy efficiency standards starting 180 days after publication. The final rule clarifies the scope of regulatory coverage for electric motors and ensures the accurate and consistent measurement of electric motor and small electric motor energy efficiency through changes to the current test procedures. These changes also clarify certain regulatory terms and language related to electric motors and small electric motors, clarify the scope of energy conservation standards for electric motors, update references to several industry and testing standards for electric motors, incorporate by reference and update alternative test methods that manufacturers may use when certifying polyphase and single-phase small electric motors as compliant, and specify the determination of efficiency requirements for small electric motors.</t>
  </si>
  <si>
    <t>77 FR 26608</t>
  </si>
  <si>
    <t>1904-AC05</t>
  </si>
  <si>
    <t>http://www.federalregister.gov/a/2012-10434/p-275</t>
  </si>
  <si>
    <t>http://www.reginfo.gov/public/do/PRAViewICR?ref_nbr=201101-1910-004</t>
  </si>
  <si>
    <t>Medicaid Program; Community First Choice Option</t>
  </si>
  <si>
    <t>This final rule implements section 2401 of the Affordable Care Act, which establishes a new State option to provide home and community-based attendant services and supports. These services and supports are known as Community First Choice (CFC). While this final rule sets forth the requirements for implementation of CFC, we are not finalizing the section concerning the CFC setting.</t>
  </si>
  <si>
    <t>77 FR 26828</t>
  </si>
  <si>
    <t>0938-AQ35</t>
  </si>
  <si>
    <t>http://www.federalregister.gov/a/2012-10294/p-1070</t>
  </si>
  <si>
    <t>http://www.federalregister.gov/a/2012-9847/p-230</t>
  </si>
  <si>
    <t>Enhancement of Electricity Market Surveillance and Analysis</t>
  </si>
  <si>
    <t>In this final rule, the Federal Energy Regulatory Commission (Commission) is amending its regulations to require each regional transmission organization (RTO) and independent system operator (ISO) to electronically deliver to the Commission, on an ongoing basis, data related to the markets that it administers. Specifically, the Commission is amending its regulations to establish ongoing electronic delivery of data relating to physical and virtual offers and bids, market awards, resource outputs, marginal cost estimates, shift factors, financial transmission rights, internal bilateral contracts, uplift, and interchange pricing. Such data will facilitate the Commission's development and evaluation of its policies and regulations and will enhance Commission efforts to detect anti-competitive or manipulative behavior, or ineffective market rules, thereby helping to ensure just and reasonable rates.</t>
  </si>
  <si>
    <t>77 FR 26674</t>
  </si>
  <si>
    <t>2012-9847</t>
  </si>
  <si>
    <t>Swap Data Repositories: Interpretative Statement</t>
  </si>
  <si>
    <t>The Commodity Futures Trading Commission (“Commission” or “CFTC”) is proposing this interpretative statement to provide guidance regarding the applicability of the confidentiality and indemnification provisions set forth in new section 21(d) of the Commodity Exchange Act (“CEA”) added by section 728 of the Dodd-Frank Wall Street Reform and Consumer Protection Act (“Dodd-Frank Act”). The Commission requests comment on all aspects of the proposed interpretative statement. The proposed interpretative statement clarifies that the provisions of section 21(d) should not operate to inhibit or prevent foreign regulatory authorities from accessing data in which they have an independent and sufficient regulatory interest, even if that data also has been reported pursuant to the CEA and Commission regulations.</t>
  </si>
  <si>
    <t>77 FR 26709</t>
  </si>
  <si>
    <t>3038-AD83</t>
  </si>
  <si>
    <t>https://federalregister.gov/a/2012-10918</t>
  </si>
  <si>
    <t>Bulk Packaging To Allow for Transfer of Hazardous Liquid Cargoes</t>
  </si>
  <si>
    <t>http://www.federalregister.gov/a/2012-5551/p-98</t>
  </si>
  <si>
    <t>The Coast Guard proposes to amend its regulations concerning the transfer of hazardous materials to and from portable tanks on vessels. The Coast Guard proposes to expand the list of portable tanks approved for hazardous material transfers to include IMO Type 1 and IMO Type 2 portable tanks, UN portable tanks, and Intermediate Bulk Containers. In addition, the Coast Guard proposes to expand the list of allowed hazardous materials. The proposed amendments would provide greater flexibility in the selection and use of portable tanks and would allow for the transport of additional hazardous materials. The proposed effect would be to eliminate the need to obtain special permits or Competent Authority Approvals to use IMO Type 1 or IMO Type 2 portable tanks, UN portable tanks, or Intermediate Bulk Containers, or to transport hazardous materials not on the list.</t>
  </si>
  <si>
    <t>77 FR 14327</t>
  </si>
  <si>
    <t>1625-AB63</t>
  </si>
  <si>
    <t>http://www.federalregister.gov/a/2012-5551/p-146</t>
  </si>
  <si>
    <t>http://www.federalregister.gov/a/2012-10917/p-78</t>
  </si>
  <si>
    <t>http://www.federalregister.gov/a/2012-10917/p-59</t>
  </si>
  <si>
    <t>The Food Safety and Inspection Service (FSIS) is implementing provisions of the Food, Conservation, and Energy Act of 2008 by amending the Federal meat and poultry products inspection regulations to require official establishments to promptly notify the appropriate District Office that an adulterated or misbranded meat or poultry product has entered commerce; require official establishments to prepare and maintain written procedures for the recall of all meat and poultry products produced and shipped by the establishment; and require official establishments to document each reassessment of the establishment's Hazard Analysis and Critical Control Point (HACCP) plans.</t>
  </si>
  <si>
    <t>Requirements for Official Establishments To Notify FSIS</t>
  </si>
  <si>
    <t>77 FR 26929</t>
  </si>
  <si>
    <t>0583-AD34</t>
  </si>
  <si>
    <t>http://www.federalregister.gov/a/2012-9189/p-36</t>
  </si>
  <si>
    <t>We are superseding an existing airworthiness directive (AD) for certain Airbus Model A300 B2-1C, B2K-3C, B2-203, B4-2C, B4-103, and B4-203 airplanes; and Model A300 B4-601, B4-603, B4-620, B4-622, B4-605R, B4-622R, and F4-605R airplanes. That AD currently requires repetitive inspections for cracking in Gear Rib 5 of the main landing gear (MLG) attachment fittings at the lower flange, and repair if necessary; and provides an optional spot-facing modification around certain fastener holes, which would terminate certain repetitive inspections. This new AD mandates the optional spot-facing modification. This AD was prompted by new cases of cracks discovered during scheduled maintenance checks. We are issuing this AD to prevent cracking of the Gear Rib 5 right-hand and left-hand attachment fitting at the lower flanges of the MLG, which could result in failed bolts penetrating through the rear spar and into a fuel tank, consequent fuel loss, and reduced structural integrity of the airplane.</t>
  </si>
  <si>
    <t>77 FR 26937</t>
  </si>
  <si>
    <t>http://www.federalregister.gov/a/2012-10891/p-21</t>
  </si>
  <si>
    <t>We are adopting a new airworthiness directive (AD) for certain The Boeing Company Model 737-700 series airplanes. This AD was prompted by reports that the aft seat leg fittings span the station (STA) 521.45 “stay-out zone.” This AD requires for certain airplanes, replacing the seat track pivot link assemblies, seat track sections, and floor panels. For certain airplanes, this AD also requires moving certain rows of passenger seats. For certain other airplanes, this AD also requires inspecting certain areas of the seat tracks for damage, and corrective actions if necessary. We are issuing this AD to prevent failure of the seat attachment structure and possible injury to passengers during an emergency landing.</t>
  </si>
  <si>
    <t>77 FR 26945</t>
  </si>
  <si>
    <t>http://www.federalregister.gov/a/2012-10829/p-22</t>
  </si>
  <si>
    <t>Airworthiness Directives; Fokker Services B.V. Airplanes</t>
  </si>
  <si>
    <t>We are adopting a new airworthiness directive (AD) for certain 2-Fokker Services B.V.2-Model F.28 Mark 0100 airplanes. This AD was prompted by reports of failure of the main fitting on Messier-Dowty main landing gear (MLG) units due to fatigue cracking in the area of the filler and bleeder holes, and failure of the sliding member due to fatigue cracking at the area of the chrome run-out/lower radius of the sliding tube portion of the sliding member. This AD requires modification and re-identification of the MLG units, or replacement of the MLG unit with a modified one. We are issuing this AD to detect and correct fatigue cracking of the main fitting or sliding member on the MLG, which could lead to failure of the MLG and possibly loss of control of the airplane during landing rollout.</t>
  </si>
  <si>
    <t>77 FR 26948</t>
  </si>
  <si>
    <t>http://www.federalregister.gov/a/2012-10631/p-20</t>
  </si>
  <si>
    <t>In this document, the Federal Communications Commission (Commission) announces that the Office of Management and Budget (OMB) has approved, for a period of three years, the information collection associated with the Commission's Connect America Fund; A National Broadband Plan for Our Future; Establishing Just and Reasonable Rates for Local Exchange Carriers; High-Cost Universal Service Support, Report and Order, (Order), released on November 18, 2011. The Commission submitted revisions to information collections under control number 3060-0986 to the OMB for review and approval, as required by the Paperwork Reduction Act (PRA) of 1995 (44 U.S.C. 3501-3520), 77 FR 13320, March 6, 2012, which were approved by the OMB on April 16, 2012. This notice is consistent with the Order, which stated that the Commission would publish a document in the Federal Register announcing the effective date of those rules once it receives OMB approval. This document also notifies Eligible Telecommunications Carriers and other stakeholders that information filed pursuant to § 54.313(a)(2) through (a)(6) and (h) of the Commission's rules must be filed by July 2, 2012.</t>
  </si>
  <si>
    <t>Connect America Fund; A National Broadband Plan for Our Future</t>
  </si>
  <si>
    <t>77 FR 26987</t>
  </si>
  <si>
    <t>2012-10631</t>
  </si>
  <si>
    <t>http://www.federalregister.gov/a/2012-11019/p-25</t>
  </si>
  <si>
    <t>We propose to adopt a new airworthiness directive (AD) for certain The Boeing Company Model 737-600, -700, -800, -900, and -900ER series airplanes. This proposed AD was prompted by reports that certain seat track bolts were found with severed head bolts due to fatigue. This proposed AD would require replacing titanium seat track bolts with corrosion resistant steel (CRES) bolts, repetitive inspections for cracking of the splice strap and forward seat track holes, and related investigative and corrective actions if necessary. This proposed AD also provides an optional terminating action for the repetitive inspections. We are proposing this AD to detect and correct missing or severed bolt heads, which, if not corrected, could result in the inability of the seat track to carry passenger loads, which could cause the seats to detach from the seat track, resulting in possible injury to passengers during an emergency landing.</t>
  </si>
  <si>
    <t>77 FR 26993</t>
  </si>
  <si>
    <t>http://www.federalregister.gov/a/2012-11022/p-22</t>
  </si>
  <si>
    <t>We propose to adopt a new airworthiness directive (AD) for all The Boeing Company Model 717-200 airplanes. This proposed AD was prompted by multiple reports of cracks of overwing frames. This proposed AD would require repetitive inspections for cracking of the overwing frames, and related investigative and corrective actions if necessary. We are proposing this AD to detect and correct such cracking that could sever a frame, which may increase the loading of adjacent frames, and result in damage to the adjacent structure and consequent loss of structural integrity of the airplane.</t>
  </si>
  <si>
    <t>77 FR 27142</t>
  </si>
  <si>
    <t>http://www.federalregister.gov/a/2012-11421/p-148</t>
  </si>
  <si>
    <t xml:space="preserve">Medicaid Program; Payments for Services Furnished by Certain Primary Care </t>
  </si>
  <si>
    <t>This proposed rule would implement new requirements in sections 1902(a)(13), 1902(jj), 1932(f), and 1905(dd) of the Social Security Act, as amended by the Patient Protection and Affordable Care Act of 2010 (the Affordable Care Act). It implements Medicaid payment for primary care services furnished by certain physicians in calendar years (CYs) 2013 and 2014 at rates not less than the Medicare rates in effect in those CYs or, if greater, the payment rates that would be applicable in those CYs using the CY 2009 Medicare physician fee schedule conversion factor (CF). This minimum payment level applies to specified primary care services furnished by a physician with a specialty designation of family medicine, general internal medicine, or pediatric medicine, and also applies to services paid through Medicaid managed care plans. It would also provide for a 100 percent Federal matching rate for any increase in payment above the amounts that would be due for these services under the provisions of the State plan as of July 1, 2009. In this proposed rule, we specify which services and types of physicians qualify for the minimum payment level in CYs 2013 and 2014, and the method for calculating the payment amount and any increase for which increased Federal funding is due.</t>
  </si>
  <si>
    <t>77 FR 27671</t>
  </si>
  <si>
    <t>0938-AQ63</t>
  </si>
  <si>
    <t>Medicare Program; Hospital Inpatient Prospective Payment: Acute Care</t>
  </si>
  <si>
    <t>We are proposing to revise the Medicare hospital inpatient prospective payment systems (IPPS) for operating and capital-related costs of acute care hospitals to implement changes arising from our continuing experience with these systems and to implement certain statutory provisions contained in the Patient Protection and Affordable Care Act and the Health Care and Education Reconciliation Act of 2010 (collectively known as the Affordable Care Act) and other legislation. These changes would be applicable to discharges occurring on or after October 1, 2012. We also are proposing to update the rate-of-increase limits for certain hospitals excluded from the IPPS that are paid on a reasonable cost basis subject to these limits. The updated rate-of-increase limits would be effective for cost reporting periods beginning on or after October 1, 2012.</t>
  </si>
  <si>
    <t>77 FR 27870</t>
  </si>
  <si>
    <t>0938-AR12</t>
  </si>
  <si>
    <t>http://www.federalregister.gov/a/2012-9985/p-3236</t>
  </si>
  <si>
    <t>http://www.federalregister.gov/a/2012-11316/p-181</t>
  </si>
  <si>
    <t>Automatic Underfrequency Load Shedding and Load Shedding</t>
  </si>
  <si>
    <t>Under section 215 of the Federal Power Act (FPA), the Federal Energy Regulatory Commission (Commission) approves Reliability Standards PRC-006-1 (Automatic Underfrequency Load Shedding) and EOP-003-2 (Load Shedding Plans), developed and submitted to the Commission for approval by the North American Electric Reliability Corporation (NERC), the Electric Reliability Organization certified by the Commission. In addition, pursuant to section 215(d)(5) of the FPA, the Commission directs NERC to develop a modification to clarify the intent of one provision of the Reliability Standard. The approved Reliability Standards establish design and documentation requirements for automatic underfrequency load shedding programs that arrest declining frequency and assist recovery of frequency following system events leading to frequency degradation. The Commission approves, with modifications, the related Violation Risk Factors and Violation Severity Levels, implementation plan, and effective date proposed by NERC. The Commission also approves the regional variance for the Western Electricity Coordinating Council in Reliability Standard PRC-006-1.</t>
  </si>
  <si>
    <t>77 FR 27574</t>
  </si>
  <si>
    <t>2012-11316</t>
  </si>
  <si>
    <t>State</t>
  </si>
  <si>
    <t>http://www.federalregister.gov/a/2012-11253/p-177</t>
  </si>
  <si>
    <t>http://www.federalregister.gov/a/2012-11253/p-154</t>
  </si>
  <si>
    <t>Exchange Visitor Program-Summer Work Travel</t>
  </si>
  <si>
    <t>The Department of State (Department) published an initial interim final rule with request for comment on April 26, 2011) (2011 IFR) to amend the regulatory requirements of the Summer Work Travel category of the Exchange Visitor Program. In this second interim final rule (2012 IFR), the Department expands upon and provides guidance on additional regulatory changes and bolsters portions of the regulations to both further to protect the health, safety, and welfare of Summer Work Travel Program participants and to reinforce the cultural exchange aspects of the Program to promote mutual understanding in accordance with the Mutual Educational and Cultural Exchange Act of 1961. The Department has reviewed the comments submitted in response to the 2011 IFR, and this rule reflects those comments. Also, this 2012 IFR reinforces the cultural exchange aspect of the Program through the addition of a cultural component, and provides additional protection to program participants by describing types of job placements that are appropriate and by expanding the list of jobs prohibited under the Summer Work Travel Program. The enforcement of parts of this IFR is delayed until November 1, 2012.</t>
  </si>
  <si>
    <t>77 FR 27593</t>
  </si>
  <si>
    <t>1400-AD14</t>
  </si>
  <si>
    <t>http://www.federalregister.gov/a/2012-11468/p-22</t>
  </si>
  <si>
    <t>Airworthiness Directives; Eurocopter Deutschland GmbH Helicopters</t>
  </si>
  <si>
    <t>We propose to adopt a new airworthiness directive (AD) for certain Eurocopter Deutschland GmbH (ECD) Model BO-105A, BO-105C, and BO-105S helicopters. This proposed AD is prompted by initial findings from an accident investigation of an ECD Model BO 105 helicopter which indicated deterioration of the main gearbox (MGB) caused by a contaminated oil supply. The proposed actions are intended to detect oil contamination in the MGB, which if not detected, could result in MGB deterioration, MGB failure, and subsequent loss of control of the helicopter.</t>
  </si>
  <si>
    <t>77 FR 27659</t>
  </si>
  <si>
    <t>BLM</t>
  </si>
  <si>
    <t>Oil and Gas; Well Stimulation, Including Hydraulic Fracturing</t>
  </si>
  <si>
    <t>The Bureau of Land Management (BLM) is proposing a rule to regulate hydraulic fracturing on public land and Indian land. The rule would provide disclosure to the public of chemicals used in hydraulic fracturing on public land and Indian land, strengthen regulations related to well-bore integrity, and address issues related to flowback water. This rule is necessary to provide useful information to the public and to assure that hydraulic fracturing is conducted in a way that adequately protects the environment.</t>
  </si>
  <si>
    <t>77 FR 27691</t>
  </si>
  <si>
    <t>1004-AE26</t>
  </si>
  <si>
    <t>http://www.federalregister.gov/a/2012-11304/p-177</t>
  </si>
  <si>
    <t>http://americanactionforum.org/topic/regulation-review-interior%E2%80%99s-fracking-rules</t>
  </si>
  <si>
    <t>http://www.doi.gov/news/pressreleases/loader.cfm?csModule=security/getfile&amp;pageid=293917</t>
  </si>
  <si>
    <t>Assessment of Fees on Large Bank Holding Companies</t>
  </si>
  <si>
    <t>The Department of the Treasury is issuing a proposed rule to implement Section 155 of the Dodd-Frank Wall Street Reform and Consumer Protection Act (Pub. L. 111-203 or “Dodd-Frank Act”), which directs the Department to establish by regulation an assessment schedule for bank holding companies with total consolidated assets of $50 billion or greater and nonbank financial companies supervised by the Board of Governors of the Federal Reserve (“the Board”) to collect assessments equal to the total expenses of the Office of Financial Research (“OFR” or “the Office”). Included in the Office's expenses are expenses of the Financial Stability Oversight Council (“FSOC” or “the Council”), as provided under Section 118 of the Dodd-Frank Act, and certain expenses of the Federal Deposit Insurance Corporation (“FDIC”), as provided under Section 210 of the Dodd-Frank Act. The proposed rule outlines the key elements of Treasury's assessment program, which will collect semiannual assessment fees from these companies beginning on July 20, 2012.</t>
  </si>
  <si>
    <t>http://www.federalregister.gov/a/2011-33659/p-112</t>
  </si>
  <si>
    <t>http://www.federalregister.gov/a/2011-33659/p-93</t>
  </si>
  <si>
    <t>Positive Train Control Systems (RRR)</t>
  </si>
  <si>
    <t>FRA amends the regulations implementing a provision of the Rail Safety Improvement Act of 2008 that requires certain passenger and freight railroads to install positive train control (PTC) systems. This final rule removes regulatory provisions that require railroads to either conduct further analyses or meet certain risk-based criteria in order to avoid PTC system implementation on track segments that do not transport poison- or toxic-by-inhalation hazardous (PIH) materials traffic and are not used for intercity or commuter rail passenger transportation as of December 31, 2015.</t>
  </si>
  <si>
    <t>77 FR 28285</t>
  </si>
  <si>
    <t>2130-AC27</t>
  </si>
  <si>
    <t>http://www.federalregister.gov/a/2012-11706/p-40</t>
  </si>
  <si>
    <t>http://www.federalregister.gov/a/2012-11029/p-25</t>
  </si>
  <si>
    <t>We are adopting a new airworthiness directive (AD) for certain The Boeing Company Model 767-200 and -300 series airplanes. This AD was prompted by reports of multiple site damage cracks in the radial web lap and tear strap splices of the aft pressure bulkhead at station (STA) 1582 due to fatigue. This AD requires repetitive inspections for cracking of the aft pressure bulkhead at STA 1582, repair or replacement of any cracked bulkhead, and eventual replacement of the aft pressure bulkhead at STA 1582 with a new bulkhead. Accomplishing the replacement terminates the repetitive inspections required by this AD. We are issuing this AD to prevent fatigue cracking of the aft pressure bulkhead, which could result in rapid decompression of the airplane and possible damage or interference with the airplane control systems that penetrate the bulkhead, and consequent loss of controllability of the airplane.</t>
  </si>
  <si>
    <t>77 FR 28240</t>
  </si>
  <si>
    <t>http://www.federalregister.gov/a/2012-11475/p-25</t>
  </si>
  <si>
    <t>We propose to adopt a new airworthiness directive (AD) for Sikorsky Aircraft Corporation (Sikorsky) Model S-92A helicopters, which requires inspecting the tail rotor (T/R) pylon for a loose or missing fastener, a crack, damage, or corrosion and adding an internal doubler to the aft shear deck tunnel assembly. This proposed AD is prompted by the discovery of cracks in T/R pylons. The proposed actions are intended to detect a loose or missing fastener, a crack, damage, or corrosion on the T/R pylon and, if present, to repair the T/R Pylon and install a doubler on the aft shear deck tunnel assembly or to replace the T/R pylon and install the doubler on the aft shear deck tunnel assembly to prevent failure of the T/R pylon or other T/R components, and subsequent loss of control of the helicopter.</t>
  </si>
  <si>
    <t>77 FR 28328</t>
  </si>
  <si>
    <t>Reducing Regulatory Burden</t>
  </si>
  <si>
    <t>As part of its implementation of Executive Order 13563, “Improving Regulation and Regulatory Review,” issued by the President on January 18, 2011, the Department of Energy (Department or DOE) is seeking comments and information from interested parties to assist DOE in reviewing its existing regulations to determine whether any such regulations should be modified, streamlined, expanded, or repealed. The purpose of DOE's review is to make the agency's regulatory program more effective and less burdensome in achieving its regulatory objectives.</t>
  </si>
  <si>
    <t>77 FR 28518</t>
  </si>
  <si>
    <t>2012-11450</t>
  </si>
  <si>
    <t>https://federalregister.gov/a/2012-11450</t>
  </si>
  <si>
    <t>http://www.federalregister.gov/a/2012-11638/p-95</t>
  </si>
  <si>
    <t xml:space="preserve">The Housing and Economic Recovery Act of 2008: Changes to the Section 8 </t>
  </si>
  <si>
    <t>HERA, enacted into law on July 30, 2008, made comprehensive and significant reforms to several HUD programs, including HUD's Public Housing, Section 8 Tenant-Based Voucher, and Project-Based Voucher programs. On November 24, 2008, HUD published a notice that provided information about the applicability of certain HERA provisions to these programs. The notice identified: (1) Those statutory provisions that are self-executing and required no action on the part of HUD for the program changes made by HERA to be implemented; and (2) those statutory provisions that require new regulations or regulatory changes by HUD for the HERA provisions to be implemented. The notice also offered the opportunity for public comment on the guidance provided.</t>
  </si>
  <si>
    <t>77 FR 28742</t>
  </si>
  <si>
    <t>2012-11638</t>
  </si>
  <si>
    <t>http://www.federalregister.gov/a/2012-10993/p-285</t>
  </si>
  <si>
    <t>Energy Conservation Program for Consumer Products: Test Procedures</t>
  </si>
  <si>
    <t>The U.S. Department of Energy (DOE) proposes to establish test procedures for residential products that use electricity for purposes of circulating air through duct work, hereafter referred to as “furnace fans.” Specifically, this notice proposes to establish a test method for measuring the airflow performance and electrical consumption of these products. Concurrently, DOE is undertaking an energy conservation standards rulemaking to address the electrical energy used by these products for circulating air. Once these energy conservation standards are promulgated, the adopted test procedures will be used to determine compliance with the standards. DOE is also announcing a public meeting to discuss and receive comments on issues presented in this test procedure rulemaking.</t>
  </si>
  <si>
    <t>77 FR 28674</t>
  </si>
  <si>
    <t>1904-AC21</t>
  </si>
  <si>
    <t>http://www.federalregister.gov/a/2012-11846/p-11</t>
  </si>
  <si>
    <t>Air Quality: Widespread Use for Onboard Refueling Vapor Recovery</t>
  </si>
  <si>
    <t>The EPA has determined that onboard refueling vapor recovery (ORVR) technology is in widespread use throughout the motor vehicle fleet for purposes of controlling motor vehicle refueling emissions, and, therefore, by this action, the EPA is waiving the requirement for states to implement Stage II gasoline vapor recovery systems at gasoline dispensing facilities in nonattainment areas classified as Serious and above for the ozone national ambient air quality standards (NAAQS). This finding will be effective as noted below in the DATES section. After the effective date of this notice, a state previously required to implement a Stage II program may take appropriate action to remove the program from its State Implementation Plan (SIP). Phasing out the use of Stage II systems may lead to long-term cost savings for gas station owners and operators while air quality protections are maintained.</t>
  </si>
  <si>
    <t>77 FR 28772</t>
  </si>
  <si>
    <t>2060-AQ97</t>
  </si>
  <si>
    <t>https://federalregister.gov/a/2012-11543</t>
  </si>
  <si>
    <t>http://www.federalregister.gov/a/2012-11543/p-23</t>
  </si>
  <si>
    <t>Medicare and Medicaid Program; Regulatory Provisions</t>
  </si>
  <si>
    <t>This final rule identifies reforms in Medicare and Medicaid regulations that CMS has identified as unnecessary, obsolete, or excessively burdensome on health care providers and beneficiaries. This rule increases the ability of health care professionals to devote resources to improving patient care, by eliminating or reducing requirements that impede quality patient care or that divert providing high quality patient care. This is one of several rules that we are finalizing to achieve regulatory reforms under Executive Order 13563 on Improving Regulation and Regulatory Review and the Department's Plan for Retrospective Review of Existing Rules.</t>
  </si>
  <si>
    <t>77 FR 29002</t>
  </si>
  <si>
    <t>0938-AQ96</t>
  </si>
  <si>
    <t>Medicare and Medicaid Programs; Reform of Hospital and Critical</t>
  </si>
  <si>
    <t>This final rule revises the requirements that hospitals and critical access hospitals (CAHs) must meet to participate in the Medicare and Medicaid programs. These changes are an integral part of our efforts to reduce procedural burdens on providers. This rule reflects the Centers for Medicare and Medicaid Services' (CMS) commitment to the general principles of the President's Executive Order 13563, released January 18, 2011, entitled “Improving Regulation and Regulatory Review.”</t>
  </si>
  <si>
    <t>77 FR 29034</t>
  </si>
  <si>
    <t>0938-AQ89</t>
  </si>
  <si>
    <t>http://www.federalregister.gov/a/2012-11548/p-473</t>
  </si>
  <si>
    <t>http://www.federalregister.gov/a/2012-11548/p-487</t>
  </si>
  <si>
    <t>http://www.federalregister.gov/a/2012-10633/p-458</t>
  </si>
  <si>
    <t>http://www.federalregister.gov/a/2012-10633/p-233</t>
  </si>
  <si>
    <t>Effluent Limitations Guidelines and New Source Performance Standards</t>
  </si>
  <si>
    <t>EPA is promulgating technology-based effluent limitations guidelines (ELGs) and new source performance standards (NSPS) under the Clean Water Act (CWA) for discharges from airport deicing operations. The requirements generally apply to wastewater associated with the deicing of airfield pavement at primary airports. The rule requires all such airports to comply with requirements based on substitution of less toxic pavement deicers that do not contain urea. The rule also establishes NSPS for wastewater discharges associated with aircraft deicing for a subset of new airports. These airports must also meet requirements based on collection of deicing fluid and treatment of the collected fluid. The ELGs and NSPS will be incorporated into National Pollutant Discharge Elimination System (NPDES) permits issued by the permitting authority. EPA expects compliance with this regulation to reduce the discharge of deicing-related pollutants by 16 million pounds per year. EPA estimates the annual cost of the rule at $3.5 million.</t>
  </si>
  <si>
    <t>77 FR 29168</t>
  </si>
  <si>
    <t>2040-AE69</t>
  </si>
  <si>
    <t>Medical Loss Ratio Requirements Under PPACA</t>
  </si>
  <si>
    <t>This final rule amends the regulations implementing medical loss ratio (MLR) standards for health insurance issuers under the Public Health Service Act in order to establish notice requirements for issuers in the group and individual markets that meet or exceed the applicable MLR standard in the 2011 MLR reporting year.</t>
  </si>
  <si>
    <t>http://www.federalregister.gov/a/2012-11753/p-53</t>
  </si>
  <si>
    <t>77 FR 28790</t>
  </si>
  <si>
    <t>0938-AR41</t>
  </si>
  <si>
    <t>http://www.federalregister.gov/a/2012-11839/p-66</t>
  </si>
  <si>
    <t>Animal Welfare; Retail Pet Stores and Licensing Exemptions</t>
  </si>
  <si>
    <t>We are proposing to revise the definition of retail pet store and related regulations to bring more pet animals sold at retail under the protection of the Animal Welfare Act (AWA). Specifically, we would narrow the definition of retail pet store so that it means a place of business or residence that each buyer physically enters in order to personally observe the animals available for sale prior to purchase and/or to take custody of the animals after purchase, and where only certain animals are sold or offered for sale, at retail, for use as pets. Retail pet stores are not required to be licensed and inspected under the AWA. We are also proposing to increase from three to four the number of breeding female dogs, cats, and/or small exotic or wild mammals that a person may maintain on his or her premises and be exempt from the licensing and inspection requirements if he or she sells only the offspring of those animals born and raised on his or her premises, for pets or exhibition. This exemption would apply regardless of whether those animals are sold at retail or wholesale. This proposed rule is necessary to ensure that animals sold at retail are monitored for their health and humane treatment and to concentrate our regulatory efforts on those facilities that present the greatest risk of noncompliance with the regulations.</t>
  </si>
  <si>
    <t>77 FR 28799</t>
  </si>
  <si>
    <t>0579-AD57</t>
  </si>
  <si>
    <t>http://www.federalregister.gov/a/2012-11839/p-14</t>
  </si>
  <si>
    <t>Second Amendment to July 14, 2011 Order for Swap Regulation</t>
  </si>
  <si>
    <t>On July 14, 2011, the Commodity Futures Trading Commission (“CFTC” or the “Commission”) issued a final order (“July 14 Order”) that granted temporary exemptive relief from certain provisions of the Commodity Exchange Act (“CEA”) that otherwise would have taken effect on the general effective date of title VII of the Dodd-Frank Wall Street Reform and Consumer Protection Act (the “Dodd-Frank Act”)—July 16, 2011. On December 23, 2011, the Commission amended the July 14 Order to extend the potential latest expiration date of the July 14 Order from December 31, 2011 to July 16, 2012, and added provisions to account for the repeal and replacement (as of December 31, 2011) of part 35 of the Commission's regulations (the “First Amended July 14 Order”). In this Notice of Proposed Amendment (“Notice”), the Commission proposes to further modify the temporary exemptive relief provided in the First Amended July 14 Order by: (1) Removing references to the entities terms, including “swap dealer,” “major swap participant,” and “eligible contract participant” in light of the final, joint CFTC-SEC rulemaking further defining them issued on April 18, 2012; (2) extending the potential latest expiration date of the July 14 Order to December 31, 2012, or, depending on the nature of the relief, such other compliance date as may be determined by the Commission; (3) allowing the clearing of agricultural swaps, as described herein; and (4) removing any reference to the exempt commercial market (“ECM”) and exempt board of trade (“EBOT”) grandfather relief previously issued by the Commission. Only comments pertaining to these proposed amendments to the First Amended July 14 Order, as amended (the “Second Amended July 14 Order”), will be considered.</t>
  </si>
  <si>
    <t>77 FR 28819</t>
  </si>
  <si>
    <t>2012-11838</t>
  </si>
  <si>
    <t>https://federalregister.gov/a/2012-11838</t>
  </si>
  <si>
    <t>http://www.federalregister.gov/a/2012-11972/p-125</t>
  </si>
  <si>
    <t>Protection of Stratospheric Ozone: Phaseout of Methyl Bromide</t>
  </si>
  <si>
    <t>EPA is authorizing uses that qualify for the 2012 critical use exemption and the amount of methyl bromide that may be produced, imported, or supplied from existing pre-phaseout inventory for those uses in 2012. EPA is taking this action under the authority of the Clean Air Act to reflect a recent consensus decision by the Parties to the Montreal Protocol on Substances that Deplete the Ozone Layer at the Twenty-Second Meeting of the Parties.</t>
  </si>
  <si>
    <t>77 FR 29218</t>
  </si>
  <si>
    <t>2060-AQ83</t>
  </si>
  <si>
    <t>http://www.federalregister.gov/a/2012-11490/p-19</t>
  </si>
  <si>
    <t>We are superseding an existing airworthiness directive (AD) for certain Airbus Model A319-111, -112, -113, -114, -115, -131, -132, and -133 airplanes; Model A320-111, -211, -212, -214, -231, -232, and -233 airplanes; and Model A321-111, -112, and -131 airplanes; equipped with an additional center tank (ACT). That AD currently requires identifying the part number of the ACT and, for certain ACTs, replacing the outer ACT manhole cover and seal. This new AD requires modifying certain ACTs by replacing the manhole seal with a new seal; adding certain ACT equipped airplanes to the applicability; and removing Model A320-111 airplanes from the applicability. This AD was prompted by reports that the modification required by the current AD was not fully effective. We are issuing this AD to prevent fuel and/or vapor leakage, which could result in a combustible fuel vapor/air mixture in the cargo compartment, and consequent fire risk.</t>
  </si>
  <si>
    <t>77 FR 29207</t>
  </si>
  <si>
    <t>http://www.federalregister.gov/a/2012-11492/p-20</t>
  </si>
  <si>
    <t>We are adopting a new airworthiness directive (AD) for certain Airbus Model A330-200 freighter series airplanes; Model A330-200 and -300 series airplanes; and Model A340-200 and -300 series airplanes. This AD was prompted by a report of corrosion found on the main fitting of the nose landing gear (NLG) leg in the vicinity of the dowel pin bushes retaining the lower steering flange. This AD requires modifying the NLG main fitting by adding primer paint to the cadmium around the dowel bush holes. We are issuing this AD to prevent NLG main fitting rupture, which could result in an NLG collapse.</t>
  </si>
  <si>
    <t>77 FR 29210</t>
  </si>
  <si>
    <t>http://www.federalregister.gov/a/2012-10650/p-451</t>
  </si>
  <si>
    <t>Energy Conservation Program for Certain Industrial Equipment</t>
  </si>
  <si>
    <t>The U.S. Department of Energy (DOE) is amending its energy conservation standards for small, large, and very large water-cooled and evaporatively-cooled commercial package air conditioners, and variable refrigerant flow (VRF) water-source heat pumps less than 17,000 Btu/h. DOE is adopting new energy conservation standards for computer room air conditioners and VRF water-source heat pumps with a cooling capacity at or greater than 135,000 Btu/h and less than 760,000 Btu/h. Pursuant to the Energy Policy and Conservation Act of 1975 (EPCA), as amended, DOE must assess whether the uniform national standards for these covered equipment need to be updated each time the corresponding industry standard—the American National Standards Institute (ANSI)/American Society of Heating, Refrigerating, and Air-Conditioning Engineers (ASHRAE)/Illuminating Engineering Society of North America (IESNA) Standard 90.1 (ASHRAE Standard 90.1)—is amended, which most recently occurred on October 29, 2010. The levels DOE is adopting are the same as the efficiency levels specified in ASHRAE Standard 90.1-2010. DOE has determined that the ASHRAE Standard 90.1-2010 efficiency levels for the equipment types listed above are more stringent than existing Federal energy conservation standards and will result in economic and energy savings compared existing energy conservation standards. Furthermore, DOE has concluded that clear and convincing evidence does not exist, as would justify more-stringent standard levels than the efficiency levels in ASHRAE Standard 90.1-2010 for any of the equipment classes. DOE is also updating the current Federal test procedures or, for certain equipment, adopting new test procedures to incorporate by reference the most current versions of the relevant industry test procedures specified in ASHRAE Standard 90.1-2010. Furthermore, DOE is adopting additional test procedure provisions to include with modification certain instructions from Air-Conditioning, Heating, and Refrigeration Institute (AHRI) operations manuals in that organization's test procedures that would clarify the application of the DOE test procedures and harmonize DOE testing with the testing performed by industry.</t>
  </si>
  <si>
    <t>77 FR 28928</t>
  </si>
</sst>
</file>

<file path=xl/styles.xml><?xml version="1.0" encoding="utf-8"?>
<styleSheet xmlns="http://schemas.openxmlformats.org/spreadsheetml/2006/main">
  <numFmts count="3">
    <numFmt numFmtId="164" formatCode="#,##0.0"/>
    <numFmt numFmtId="165" formatCode="0.0"/>
    <numFmt numFmtId="166" formatCode="#,##0.000"/>
  </numFmts>
  <fonts count="1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font>
    <font>
      <u/>
      <sz val="11"/>
      <name val="Calibri"/>
      <family val="2"/>
    </font>
    <font>
      <b/>
      <u/>
      <sz val="11"/>
      <color theme="1"/>
      <name val="Calibri"/>
      <family val="2"/>
      <scheme val="minor"/>
    </font>
    <font>
      <sz val="11"/>
      <color indexed="8"/>
      <name val="Calibri"/>
      <family val="2"/>
    </font>
    <font>
      <u/>
      <sz val="11"/>
      <color indexed="12"/>
      <name val="Calibri"/>
      <family val="2"/>
    </font>
    <font>
      <i/>
      <sz val="11"/>
      <color indexed="8"/>
      <name val="Calibri"/>
      <family val="2"/>
    </font>
    <font>
      <sz val="11"/>
      <color theme="10"/>
      <name val="Calibri"/>
      <family val="2"/>
    </font>
    <font>
      <b/>
      <sz val="11"/>
      <color indexed="8"/>
      <name val="Calibri"/>
      <family val="2"/>
    </font>
  </fonts>
  <fills count="2">
    <fill>
      <patternFill patternType="none"/>
    </fill>
    <fill>
      <patternFill patternType="gray125"/>
    </fill>
  </fills>
  <borders count="1">
    <border>
      <left/>
      <right/>
      <top/>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xf numFmtId="0" fontId="6" fillId="0" borderId="0"/>
  </cellStyleXfs>
  <cellXfs count="41">
    <xf numFmtId="0" fontId="0" fillId="0" borderId="0" xfId="0"/>
    <xf numFmtId="0" fontId="2" fillId="0" borderId="0" xfId="0" applyFont="1" applyAlignment="1">
      <alignment horizontal="center"/>
    </xf>
    <xf numFmtId="0" fontId="4" fillId="0" borderId="0" xfId="1" applyFont="1" applyAlignment="1" applyProtection="1">
      <alignment horizontal="center"/>
    </xf>
    <xf numFmtId="0" fontId="3" fillId="0" borderId="0" xfId="1" applyAlignment="1" applyProtection="1"/>
    <xf numFmtId="0" fontId="0" fillId="0" borderId="0" xfId="0" applyAlignment="1">
      <alignment horizontal="center"/>
    </xf>
    <xf numFmtId="0" fontId="0" fillId="0" borderId="0" xfId="0" applyAlignment="1">
      <alignment horizontal="center" shrinkToFit="1"/>
    </xf>
    <xf numFmtId="0" fontId="1" fillId="0" borderId="0" xfId="0"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6" fillId="0" borderId="0" xfId="2" applyFont="1" applyAlignment="1">
      <alignment shrinkToFit="1"/>
    </xf>
    <xf numFmtId="0" fontId="7" fillId="0" borderId="0" xfId="1" applyNumberFormat="1" applyFont="1" applyFill="1" applyBorder="1" applyAlignment="1" applyProtection="1">
      <alignment horizontal="left"/>
    </xf>
    <xf numFmtId="0" fontId="3" fillId="0" borderId="0" xfId="1" applyNumberFormat="1" applyFill="1" applyBorder="1" applyAlignment="1" applyProtection="1">
      <alignment horizontal="left"/>
    </xf>
    <xf numFmtId="0" fontId="6" fillId="0" borderId="0" xfId="2" applyFont="1" applyAlignment="1">
      <alignment horizontal="center"/>
    </xf>
    <xf numFmtId="3" fontId="6" fillId="0" borderId="0" xfId="2" applyNumberFormat="1" applyFont="1" applyAlignment="1">
      <alignment horizontal="center"/>
    </xf>
    <xf numFmtId="3" fontId="6" fillId="0" borderId="0" xfId="2" applyNumberFormat="1" applyFont="1" applyAlignment="1">
      <alignment horizontal="center" shrinkToFit="1"/>
    </xf>
    <xf numFmtId="0" fontId="3" fillId="0" borderId="0" xfId="1" applyAlignment="1" applyProtection="1">
      <alignment horizontal="center"/>
    </xf>
    <xf numFmtId="0" fontId="0" fillId="0" borderId="0" xfId="0" applyFont="1" applyAlignment="1">
      <alignment horizontal="center"/>
    </xf>
    <xf numFmtId="0" fontId="9" fillId="0" borderId="0" xfId="1" applyFont="1" applyAlignment="1" applyProtection="1"/>
    <xf numFmtId="0" fontId="3" fillId="0" borderId="0" xfId="1" applyAlignment="1" applyProtection="1">
      <alignment horizontal="left"/>
    </xf>
    <xf numFmtId="4" fontId="0" fillId="0" borderId="0" xfId="0" applyNumberFormat="1" applyFont="1" applyAlignment="1">
      <alignment horizontal="center"/>
    </xf>
    <xf numFmtId="3" fontId="0" fillId="0" borderId="0" xfId="0" applyNumberFormat="1" applyFont="1" applyAlignment="1">
      <alignment horizontal="center"/>
    </xf>
    <xf numFmtId="3" fontId="0" fillId="0" borderId="0" xfId="0" applyNumberFormat="1" applyAlignment="1">
      <alignment horizontal="center"/>
    </xf>
    <xf numFmtId="0" fontId="6" fillId="0" borderId="0" xfId="3" applyFont="1" applyAlignment="1">
      <alignment horizontal="center"/>
    </xf>
    <xf numFmtId="0" fontId="6" fillId="0" borderId="0" xfId="3" applyFont="1" applyAlignment="1">
      <alignment horizontal="center" shrinkToFit="1"/>
    </xf>
    <xf numFmtId="3" fontId="6" fillId="0" borderId="0" xfId="3" applyNumberFormat="1" applyFont="1" applyAlignment="1">
      <alignment horizontal="center"/>
    </xf>
    <xf numFmtId="0" fontId="7" fillId="0" borderId="0" xfId="1" applyNumberFormat="1" applyFont="1" applyFill="1" applyBorder="1" applyAlignment="1" applyProtection="1"/>
    <xf numFmtId="0" fontId="7" fillId="0" borderId="0" xfId="1" applyFont="1" applyAlignment="1" applyProtection="1"/>
    <xf numFmtId="0" fontId="10" fillId="0" borderId="0" xfId="2" applyFont="1" applyAlignment="1">
      <alignment horizontal="center"/>
    </xf>
    <xf numFmtId="0" fontId="3" fillId="0" borderId="0" xfId="1" applyNumberFormat="1" applyFill="1" applyBorder="1" applyAlignment="1" applyProtection="1"/>
    <xf numFmtId="4" fontId="6" fillId="0" borderId="0" xfId="2" applyNumberFormat="1" applyFont="1" applyAlignment="1">
      <alignment horizontal="center" shrinkToFit="1"/>
    </xf>
    <xf numFmtId="164" fontId="0" fillId="0" borderId="0" xfId="0" applyNumberFormat="1" applyAlignment="1">
      <alignment horizontal="center"/>
    </xf>
    <xf numFmtId="2" fontId="6" fillId="0" borderId="0" xfId="2" applyNumberFormat="1" applyFont="1" applyAlignment="1">
      <alignment horizontal="center"/>
    </xf>
    <xf numFmtId="165" fontId="6" fillId="0" borderId="0" xfId="2" applyNumberFormat="1" applyFont="1" applyAlignment="1">
      <alignment horizontal="center"/>
    </xf>
    <xf numFmtId="4" fontId="0" fillId="0" borderId="0" xfId="0" applyNumberFormat="1" applyAlignment="1">
      <alignment horizontal="center"/>
    </xf>
    <xf numFmtId="4" fontId="6" fillId="0" borderId="0" xfId="2" applyNumberFormat="1" applyFont="1" applyAlignment="1">
      <alignment horizontal="center"/>
    </xf>
    <xf numFmtId="164" fontId="0" fillId="0" borderId="0" xfId="0" applyNumberFormat="1" applyFont="1" applyAlignment="1">
      <alignment horizontal="center"/>
    </xf>
    <xf numFmtId="166" fontId="6" fillId="0" borderId="0" xfId="3" applyNumberFormat="1" applyFont="1" applyAlignment="1">
      <alignment horizontal="center"/>
    </xf>
    <xf numFmtId="4" fontId="6" fillId="0" borderId="0" xfId="3" applyNumberFormat="1" applyFont="1" applyAlignment="1">
      <alignment horizontal="center"/>
    </xf>
    <xf numFmtId="164" fontId="6" fillId="0" borderId="0" xfId="2" applyNumberFormat="1" applyFont="1" applyAlignment="1">
      <alignment horizontal="center" shrinkToFit="1"/>
    </xf>
  </cellXfs>
  <cellStyles count="4">
    <cellStyle name="Excel Built-in Normal" xfId="2"/>
    <cellStyle name="Excel Built-in Normal 1" xfId="3"/>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federalregister.gov/a/2012-2642/p-212" TargetMode="External"/><Relationship Id="rId299" Type="http://schemas.openxmlformats.org/officeDocument/2006/relationships/hyperlink" Target="http://www.federalregister.gov/a/2012-7995/p-369" TargetMode="External"/><Relationship Id="rId21" Type="http://schemas.openxmlformats.org/officeDocument/2006/relationships/hyperlink" Target="http://www.federalregister.gov/a/2011-33451/p-391" TargetMode="External"/><Relationship Id="rId63" Type="http://schemas.openxmlformats.org/officeDocument/2006/relationships/hyperlink" Target="http://www.federalregister.gov/a/2012-1567/p-15" TargetMode="External"/><Relationship Id="rId159" Type="http://schemas.openxmlformats.org/officeDocument/2006/relationships/hyperlink" Target="http://www.federalregister.gov/a/2012-4209/p-23" TargetMode="External"/><Relationship Id="rId324" Type="http://schemas.openxmlformats.org/officeDocument/2006/relationships/hyperlink" Target="http://www.federalregister.gov/a/2012-8718/p-251" TargetMode="External"/><Relationship Id="rId366" Type="http://schemas.openxmlformats.org/officeDocument/2006/relationships/hyperlink" Target="http://www.federalregister.gov/a/2012-10489/p-24" TargetMode="External"/><Relationship Id="rId170" Type="http://schemas.openxmlformats.org/officeDocument/2006/relationships/hyperlink" Target="http://www.federalregister.gov/a/2012-4134/p-316" TargetMode="External"/><Relationship Id="rId226" Type="http://schemas.openxmlformats.org/officeDocument/2006/relationships/hyperlink" Target="http://www.federalregister.gov/a/2012-6504/p-12" TargetMode="External"/><Relationship Id="rId268" Type="http://schemas.openxmlformats.org/officeDocument/2006/relationships/hyperlink" Target="http://www.federalregister.gov/a/2012-7341/p-49" TargetMode="External"/><Relationship Id="rId32" Type="http://schemas.openxmlformats.org/officeDocument/2006/relationships/hyperlink" Target="http://www.federalregister.gov/a/2012-367/p-28" TargetMode="External"/><Relationship Id="rId74" Type="http://schemas.openxmlformats.org/officeDocument/2006/relationships/hyperlink" Target="http://www.federalregister.gov/a/2011-27006/p-22" TargetMode="External"/><Relationship Id="rId128" Type="http://schemas.openxmlformats.org/officeDocument/2006/relationships/hyperlink" Target="https://federalregister.gov/a/2012-3547" TargetMode="External"/><Relationship Id="rId335" Type="http://schemas.openxmlformats.org/officeDocument/2006/relationships/hyperlink" Target="http://www.federalregister.gov/a/2012-9266/p-18" TargetMode="External"/><Relationship Id="rId377" Type="http://schemas.openxmlformats.org/officeDocument/2006/relationships/hyperlink" Target="http://www.reginfo.gov/public/do/PRAViewICR?ref_nbr=201101-1910-004" TargetMode="External"/><Relationship Id="rId5" Type="http://schemas.openxmlformats.org/officeDocument/2006/relationships/hyperlink" Target="http://www.federalregister.gov/a/2011-33569/p-20" TargetMode="External"/><Relationship Id="rId181" Type="http://schemas.openxmlformats.org/officeDocument/2006/relationships/hyperlink" Target="http://www.federalregister.gov/a/2012-4627/p-267" TargetMode="External"/><Relationship Id="rId237" Type="http://schemas.openxmlformats.org/officeDocument/2006/relationships/hyperlink" Target="http://www.federalregister.gov/a/2012-6758/p-204" TargetMode="External"/><Relationship Id="rId402" Type="http://schemas.openxmlformats.org/officeDocument/2006/relationships/hyperlink" Target="http://www.federalregister.gov/a/2012-11706/p-40" TargetMode="External"/><Relationship Id="rId279" Type="http://schemas.openxmlformats.org/officeDocument/2006/relationships/hyperlink" Target="http://www.federalregister.gov/a/2012-7372/p-20" TargetMode="External"/><Relationship Id="rId22" Type="http://schemas.openxmlformats.org/officeDocument/2006/relationships/hyperlink" Target="http://www.federalregister.gov/a/2011-33164/p-217" TargetMode="External"/><Relationship Id="rId43" Type="http://schemas.openxmlformats.org/officeDocument/2006/relationships/hyperlink" Target="http://www.federalregister.gov/a/2012-856/p-20" TargetMode="External"/><Relationship Id="rId64" Type="http://schemas.openxmlformats.org/officeDocument/2006/relationships/hyperlink" Target="http://www.federalregister.gov/a/2012-1010/p-414" TargetMode="External"/><Relationship Id="rId118" Type="http://schemas.openxmlformats.org/officeDocument/2006/relationships/hyperlink" Target="https://federalregister.gov/a/2012-2843" TargetMode="External"/><Relationship Id="rId139" Type="http://schemas.openxmlformats.org/officeDocument/2006/relationships/hyperlink" Target="http://www.federalregister.gov/a/2012-3618/p-21" TargetMode="External"/><Relationship Id="rId290" Type="http://schemas.openxmlformats.org/officeDocument/2006/relationships/hyperlink" Target="http://www.federalregister.gov/a/2012-8163/p-25" TargetMode="External"/><Relationship Id="rId304" Type="http://schemas.openxmlformats.org/officeDocument/2006/relationships/hyperlink" Target="http://www.federalregister.gov/a/2012-7919/p-166" TargetMode="External"/><Relationship Id="rId325" Type="http://schemas.openxmlformats.org/officeDocument/2006/relationships/hyperlink" Target="http://americanactionforum.org/topic/regulation-review-ppaca-revisions-hipaa" TargetMode="External"/><Relationship Id="rId346" Type="http://schemas.openxmlformats.org/officeDocument/2006/relationships/hyperlink" Target="http://www.federalregister.gov/a/2012-9398/p-25" TargetMode="External"/><Relationship Id="rId367" Type="http://schemas.openxmlformats.org/officeDocument/2006/relationships/hyperlink" Target="https://federalregister.gov/a/2012-10520" TargetMode="External"/><Relationship Id="rId388" Type="http://schemas.openxmlformats.org/officeDocument/2006/relationships/hyperlink" Target="http://www.federalregister.gov/a/2012-10631/p-20" TargetMode="External"/><Relationship Id="rId85" Type="http://schemas.openxmlformats.org/officeDocument/2006/relationships/hyperlink" Target="https://federalregister.gov/a/2012-2253" TargetMode="External"/><Relationship Id="rId150" Type="http://schemas.openxmlformats.org/officeDocument/2006/relationships/hyperlink" Target="https://federalregister.gov/a/2012-3704" TargetMode="External"/><Relationship Id="rId171" Type="http://schemas.openxmlformats.org/officeDocument/2006/relationships/hyperlink" Target="http://www.federalregister.gov/a/2012-4382/p-19" TargetMode="External"/><Relationship Id="rId192" Type="http://schemas.openxmlformats.org/officeDocument/2006/relationships/hyperlink" Target="http://www.federalregister.gov/a/2012-5094/p-23" TargetMode="External"/><Relationship Id="rId206" Type="http://schemas.openxmlformats.org/officeDocument/2006/relationships/hyperlink" Target="https://federalregister.gov/a/2012-5604" TargetMode="External"/><Relationship Id="rId227" Type="http://schemas.openxmlformats.org/officeDocument/2006/relationships/hyperlink" Target="http://www.federalregister.gov/a/2012-6554/p-67" TargetMode="External"/><Relationship Id="rId413" Type="http://schemas.openxmlformats.org/officeDocument/2006/relationships/hyperlink" Target="http://www.federalregister.gov/a/2012-11548/p-487" TargetMode="External"/><Relationship Id="rId248" Type="http://schemas.openxmlformats.org/officeDocument/2006/relationships/hyperlink" Target="http://www.federalregister.gov/a/2012-6992/p-143" TargetMode="External"/><Relationship Id="rId269" Type="http://schemas.openxmlformats.org/officeDocument/2006/relationships/hyperlink" Target="http://www.federalregister.gov/a/2012-7208/p-188" TargetMode="External"/><Relationship Id="rId12" Type="http://schemas.openxmlformats.org/officeDocument/2006/relationships/hyperlink" Target="http://www.federalregister.gov/a/2011-33811/p-84" TargetMode="External"/><Relationship Id="rId33" Type="http://schemas.openxmlformats.org/officeDocument/2006/relationships/hyperlink" Target="http://www.federalregister.gov/a/2012-354/p-73" TargetMode="External"/><Relationship Id="rId108" Type="http://schemas.openxmlformats.org/officeDocument/2006/relationships/hyperlink" Target="http://www.federalregister.gov/a/2012-2434/p-143" TargetMode="External"/><Relationship Id="rId129" Type="http://schemas.openxmlformats.org/officeDocument/2006/relationships/hyperlink" Target="http://www.federalregister.gov/a/2012-2311/p-183" TargetMode="External"/><Relationship Id="rId280" Type="http://schemas.openxmlformats.org/officeDocument/2006/relationships/hyperlink" Target="http://www.federalregister.gov/a/2012-7195/p-333" TargetMode="External"/><Relationship Id="rId315" Type="http://schemas.openxmlformats.org/officeDocument/2006/relationships/hyperlink" Target="http://www.federalregister.gov/a/2012-8705/p-47" TargetMode="External"/><Relationship Id="rId336" Type="http://schemas.openxmlformats.org/officeDocument/2006/relationships/hyperlink" Target="http://www.federalregister.gov/a/2012-9324/p-22" TargetMode="External"/><Relationship Id="rId357" Type="http://schemas.openxmlformats.org/officeDocument/2006/relationships/hyperlink" Target="http://www.federalregister.gov/a/2012-10229/p-104" TargetMode="External"/><Relationship Id="rId54" Type="http://schemas.openxmlformats.org/officeDocument/2006/relationships/hyperlink" Target="http://www.federalregister.gov/a/2012-1310/p-27" TargetMode="External"/><Relationship Id="rId75" Type="http://schemas.openxmlformats.org/officeDocument/2006/relationships/hyperlink" Target="http://www.federalregister.gov/a/2012-2125/p-233" TargetMode="External"/><Relationship Id="rId96" Type="http://schemas.openxmlformats.org/officeDocument/2006/relationships/hyperlink" Target="https://federalregister.gov/a/2012-1033" TargetMode="External"/><Relationship Id="rId140" Type="http://schemas.openxmlformats.org/officeDocument/2006/relationships/hyperlink" Target="https://federalregister.gov/a/2012-3775" TargetMode="External"/><Relationship Id="rId161" Type="http://schemas.openxmlformats.org/officeDocument/2006/relationships/hyperlink" Target="http://www.federalregister.gov/a/2012-4181/p-83" TargetMode="External"/><Relationship Id="rId182" Type="http://schemas.openxmlformats.org/officeDocument/2006/relationships/hyperlink" Target="http://www.federalregister.gov/a/2012-4627/p-274" TargetMode="External"/><Relationship Id="rId217" Type="http://schemas.openxmlformats.org/officeDocument/2006/relationships/hyperlink" Target="https://federalregister.gov/a/2012-6244" TargetMode="External"/><Relationship Id="rId378" Type="http://schemas.openxmlformats.org/officeDocument/2006/relationships/hyperlink" Target="http://www.federalregister.gov/a/2012-10294/p-1070" TargetMode="External"/><Relationship Id="rId399" Type="http://schemas.openxmlformats.org/officeDocument/2006/relationships/hyperlink" Target="http://www.doi.gov/news/pressreleases/loader.cfm?csModule=security/getfile&amp;pageid=293917" TargetMode="External"/><Relationship Id="rId403" Type="http://schemas.openxmlformats.org/officeDocument/2006/relationships/hyperlink" Target="http://www.federalregister.gov/a/2012-11029/p-25" TargetMode="External"/><Relationship Id="rId6" Type="http://schemas.openxmlformats.org/officeDocument/2006/relationships/hyperlink" Target="http://www.federalregister.gov/a/2011-33078/p-890" TargetMode="External"/><Relationship Id="rId238" Type="http://schemas.openxmlformats.org/officeDocument/2006/relationships/hyperlink" Target="http://www.federalregister.gov/a/2012-6769/p-26" TargetMode="External"/><Relationship Id="rId259" Type="http://schemas.openxmlformats.org/officeDocument/2006/relationships/hyperlink" Target="http://www.federalregister.gov/a/2012-7344/p-117" TargetMode="External"/><Relationship Id="rId424" Type="http://schemas.openxmlformats.org/officeDocument/2006/relationships/printerSettings" Target="../printerSettings/printerSettings1.bin"/><Relationship Id="rId23" Type="http://schemas.openxmlformats.org/officeDocument/2006/relationships/hyperlink" Target="http://www.federalregister.gov/a/2012-134/p-16" TargetMode="External"/><Relationship Id="rId119" Type="http://schemas.openxmlformats.org/officeDocument/2006/relationships/hyperlink" Target="https://federalregister.gov/a/2012-2820" TargetMode="External"/><Relationship Id="rId270" Type="http://schemas.openxmlformats.org/officeDocument/2006/relationships/hyperlink" Target="http://www.federalregister.gov/a/2012-7127/p-112" TargetMode="External"/><Relationship Id="rId291" Type="http://schemas.openxmlformats.org/officeDocument/2006/relationships/hyperlink" Target="http://www.federalregister.gov/a/2012-8038/p-35" TargetMode="External"/><Relationship Id="rId305" Type="http://schemas.openxmlformats.org/officeDocument/2006/relationships/hyperlink" Target="http://www.federalregister.gov/a/2012-8467/p-112" TargetMode="External"/><Relationship Id="rId326" Type="http://schemas.openxmlformats.org/officeDocument/2006/relationships/hyperlink" Target="http://www.federalregister.gov/a/2012-8718/p-307" TargetMode="External"/><Relationship Id="rId347" Type="http://schemas.openxmlformats.org/officeDocument/2006/relationships/hyperlink" Target="http://www.federalregister.gov/a/2012-9476/p-18" TargetMode="External"/><Relationship Id="rId44" Type="http://schemas.openxmlformats.org/officeDocument/2006/relationships/hyperlink" Target="http://www.federalregister.gov/a/2012-859/p-40" TargetMode="External"/><Relationship Id="rId65" Type="http://schemas.openxmlformats.org/officeDocument/2006/relationships/hyperlink" Target="http://www.federalregister.gov/a/2012-1607/p-17" TargetMode="External"/><Relationship Id="rId86" Type="http://schemas.openxmlformats.org/officeDocument/2006/relationships/hyperlink" Target="http://www.federalregister.gov/a/2012-2262/p-195" TargetMode="External"/><Relationship Id="rId130" Type="http://schemas.openxmlformats.org/officeDocument/2006/relationships/hyperlink" Target="http://www.federalregister.gov/a/2012-2311/p-232" TargetMode="External"/><Relationship Id="rId151" Type="http://schemas.openxmlformats.org/officeDocument/2006/relationships/hyperlink" Target="http://www.federalregister.gov/a/2012-3861/p-19" TargetMode="External"/><Relationship Id="rId368" Type="http://schemas.openxmlformats.org/officeDocument/2006/relationships/hyperlink" Target="http://www.federalregister.gov/a/2012-10559/p-68" TargetMode="External"/><Relationship Id="rId389" Type="http://schemas.openxmlformats.org/officeDocument/2006/relationships/hyperlink" Target="http://www.federalregister.gov/a/2012-11019/p-25" TargetMode="External"/><Relationship Id="rId172" Type="http://schemas.openxmlformats.org/officeDocument/2006/relationships/hyperlink" Target="http://www.federalregister.gov/a/2012-4031/p-26" TargetMode="External"/><Relationship Id="rId193" Type="http://schemas.openxmlformats.org/officeDocument/2006/relationships/hyperlink" Target="http://www.federalregister.gov/a/2012-4498/p-21" TargetMode="External"/><Relationship Id="rId207" Type="http://schemas.openxmlformats.org/officeDocument/2006/relationships/hyperlink" Target="http://www.federalregister.gov/a/2012-4819/p-654" TargetMode="External"/><Relationship Id="rId228" Type="http://schemas.openxmlformats.org/officeDocument/2006/relationships/hyperlink" Target="http://www.federalregister.gov/a/2012-6521/p-25" TargetMode="External"/><Relationship Id="rId249" Type="http://schemas.openxmlformats.org/officeDocument/2006/relationships/hyperlink" Target="http://www.federalregister.gov/a/2012-6992/p-114" TargetMode="External"/><Relationship Id="rId414" Type="http://schemas.openxmlformats.org/officeDocument/2006/relationships/hyperlink" Target="http://www.federalregister.gov/a/2012-10633/p-458" TargetMode="External"/><Relationship Id="rId13" Type="http://schemas.openxmlformats.org/officeDocument/2006/relationships/hyperlink" Target="http://federalregister.gov/a/2011-33659" TargetMode="External"/><Relationship Id="rId109" Type="http://schemas.openxmlformats.org/officeDocument/2006/relationships/hyperlink" Target="http://www.federalregister.gov/a/2012-2910/p-18" TargetMode="External"/><Relationship Id="rId260" Type="http://schemas.openxmlformats.org/officeDocument/2006/relationships/hyperlink" Target="http://www.federalregister.gov/a/2012-6042/p-393" TargetMode="External"/><Relationship Id="rId281" Type="http://schemas.openxmlformats.org/officeDocument/2006/relationships/hyperlink" Target="http://www.federalregister.gov/a/2012-7550/p-533" TargetMode="External"/><Relationship Id="rId316" Type="http://schemas.openxmlformats.org/officeDocument/2006/relationships/hyperlink" Target="https://federalregister.gov/a/2012-8534" TargetMode="External"/><Relationship Id="rId337" Type="http://schemas.openxmlformats.org/officeDocument/2006/relationships/hyperlink" Target="http://www.federalregister.gov/a/2012-9454/p-63" TargetMode="External"/><Relationship Id="rId34" Type="http://schemas.openxmlformats.org/officeDocument/2006/relationships/hyperlink" Target="http://www.federalregister.gov/a/2011-33199/p-498" TargetMode="External"/><Relationship Id="rId55" Type="http://schemas.openxmlformats.org/officeDocument/2006/relationships/hyperlink" Target="http://www.federalregister.gov/a/2012-365/p-22" TargetMode="External"/><Relationship Id="rId76" Type="http://schemas.openxmlformats.org/officeDocument/2006/relationships/hyperlink" Target="http://www.federalregister.gov/a/2012-2125/p-195" TargetMode="External"/><Relationship Id="rId97" Type="http://schemas.openxmlformats.org/officeDocument/2006/relationships/hyperlink" Target="http://www.federalregister.gov/a/2012-2148/p-381" TargetMode="External"/><Relationship Id="rId120" Type="http://schemas.openxmlformats.org/officeDocument/2006/relationships/hyperlink" Target="http://www.federalregister.gov/a/2012-3074/p-111" TargetMode="External"/><Relationship Id="rId141" Type="http://schemas.openxmlformats.org/officeDocument/2006/relationships/hyperlink" Target="http://www.federalregister.gov/a/2012-2973/p-15" TargetMode="External"/><Relationship Id="rId358" Type="http://schemas.openxmlformats.org/officeDocument/2006/relationships/hyperlink" Target="http://www.federalregister.gov/a/2012-10229/p-83" TargetMode="External"/><Relationship Id="rId379" Type="http://schemas.openxmlformats.org/officeDocument/2006/relationships/hyperlink" Target="http://www.federalregister.gov/a/2012-9847/p-230" TargetMode="External"/><Relationship Id="rId7" Type="http://schemas.openxmlformats.org/officeDocument/2006/relationships/hyperlink" Target="http://www.federalregister.gov/a/2010-22626/p-38" TargetMode="External"/><Relationship Id="rId162" Type="http://schemas.openxmlformats.org/officeDocument/2006/relationships/hyperlink" Target="http://www.federalregister.gov/a/2012-3390/p-365" TargetMode="External"/><Relationship Id="rId183" Type="http://schemas.openxmlformats.org/officeDocument/2006/relationships/hyperlink" Target="http://www.federalregister.gov/a/2012-4449/p-16" TargetMode="External"/><Relationship Id="rId218" Type="http://schemas.openxmlformats.org/officeDocument/2006/relationships/hyperlink" Target="http://www.federalregister.gov/a/2012-6246/p-23" TargetMode="External"/><Relationship Id="rId239" Type="http://schemas.openxmlformats.org/officeDocument/2006/relationships/hyperlink" Target="http://www.federalregister.gov/a/2012-6772/p-26" TargetMode="External"/><Relationship Id="rId390" Type="http://schemas.openxmlformats.org/officeDocument/2006/relationships/hyperlink" Target="http://www.federalregister.gov/a/2012-11022/p-22" TargetMode="External"/><Relationship Id="rId404" Type="http://schemas.openxmlformats.org/officeDocument/2006/relationships/hyperlink" Target="http://www.federalregister.gov/a/2012-11475/p-25" TargetMode="External"/><Relationship Id="rId250" Type="http://schemas.openxmlformats.org/officeDocument/2006/relationships/hyperlink" Target="http://www.federalregister.gov/a/2012-6965/p-19" TargetMode="External"/><Relationship Id="rId271" Type="http://schemas.openxmlformats.org/officeDocument/2006/relationships/hyperlink" Target="http://www.federalregister.gov/a/2012-7127/p-128" TargetMode="External"/><Relationship Id="rId292" Type="http://schemas.openxmlformats.org/officeDocument/2006/relationships/hyperlink" Target="http://www.federalregister.gov/a/2012-8040/p-23" TargetMode="External"/><Relationship Id="rId306" Type="http://schemas.openxmlformats.org/officeDocument/2006/relationships/hyperlink" Target="http://www.federalregister.gov/a/2012-8220/p-26" TargetMode="External"/><Relationship Id="rId24" Type="http://schemas.openxmlformats.org/officeDocument/2006/relationships/hyperlink" Target="http://www.federalregister.gov/a/2012-80/p-26" TargetMode="External"/><Relationship Id="rId45" Type="http://schemas.openxmlformats.org/officeDocument/2006/relationships/hyperlink" Target="http://www.federalregister.gov/a/2012-1121/p-21" TargetMode="External"/><Relationship Id="rId66" Type="http://schemas.openxmlformats.org/officeDocument/2006/relationships/hyperlink" Target="http://www.federalregister.gov/a/2012-1612/p-62" TargetMode="External"/><Relationship Id="rId87" Type="http://schemas.openxmlformats.org/officeDocument/2006/relationships/hyperlink" Target="http://www.federalregister.gov/a/2012-2423/p-26" TargetMode="External"/><Relationship Id="rId110" Type="http://schemas.openxmlformats.org/officeDocument/2006/relationships/hyperlink" Target="http://www.federalregister.gov/a/2012-2906/p-19" TargetMode="External"/><Relationship Id="rId131" Type="http://schemas.openxmlformats.org/officeDocument/2006/relationships/hyperlink" Target="http://www.federalregister.gov/a/2012-2311/p-268" TargetMode="External"/><Relationship Id="rId327" Type="http://schemas.openxmlformats.org/officeDocument/2006/relationships/hyperlink" Target="http://www.federalregister.gov/a/2012-8718/p-47" TargetMode="External"/><Relationship Id="rId348" Type="http://schemas.openxmlformats.org/officeDocument/2006/relationships/hyperlink" Target="http://www.federalregister.gov/a/2012-9199/p-21" TargetMode="External"/><Relationship Id="rId369" Type="http://schemas.openxmlformats.org/officeDocument/2006/relationships/hyperlink" Target="http://www.federalregister.gov/a/2012-9978/p-259" TargetMode="External"/><Relationship Id="rId152" Type="http://schemas.openxmlformats.org/officeDocument/2006/relationships/hyperlink" Target="http://www.federalregister.gov/a/2012-3863/p-12" TargetMode="External"/><Relationship Id="rId173" Type="http://schemas.openxmlformats.org/officeDocument/2006/relationships/hyperlink" Target="http://www.federalregister.gov/a/2012-4448/p-20" TargetMode="External"/><Relationship Id="rId194" Type="http://schemas.openxmlformats.org/officeDocument/2006/relationships/hyperlink" Target="http://www.federalregister.gov/a/2012-5180/p-28" TargetMode="External"/><Relationship Id="rId208" Type="http://schemas.openxmlformats.org/officeDocument/2006/relationships/hyperlink" Target="http://www.federalregister.gov/a/2012-4819/p-646" TargetMode="External"/><Relationship Id="rId229" Type="http://schemas.openxmlformats.org/officeDocument/2006/relationships/hyperlink" Target="http://www.federalregister.gov/a/2012-6500/p-27" TargetMode="External"/><Relationship Id="rId380" Type="http://schemas.openxmlformats.org/officeDocument/2006/relationships/hyperlink" Target="https://federalregister.gov/a/2012-10918" TargetMode="External"/><Relationship Id="rId415" Type="http://schemas.openxmlformats.org/officeDocument/2006/relationships/hyperlink" Target="http://www.federalregister.gov/a/2012-10633/p-233" TargetMode="External"/><Relationship Id="rId240" Type="http://schemas.openxmlformats.org/officeDocument/2006/relationships/hyperlink" Target="http://www.federalregister.gov/a/2012-6759/p-68" TargetMode="External"/><Relationship Id="rId261" Type="http://schemas.openxmlformats.org/officeDocument/2006/relationships/hyperlink" Target="http://www.federalregister.gov/a/2012-6042/p-402" TargetMode="External"/><Relationship Id="rId14" Type="http://schemas.openxmlformats.org/officeDocument/2006/relationships/hyperlink" Target="http://frwebgate.access.gpo.gov/cgi-bin/getdoc.cgi?dbname=111_cong_public_laws&amp;docid=f:publ203.111" TargetMode="External"/><Relationship Id="rId35" Type="http://schemas.openxmlformats.org/officeDocument/2006/relationships/hyperlink" Target="http://www.federalregister.gov/a/2012-132/p-184" TargetMode="External"/><Relationship Id="rId56" Type="http://schemas.openxmlformats.org/officeDocument/2006/relationships/hyperlink" Target="http://www.federalregister.gov/a/2012-1274/p-66" TargetMode="External"/><Relationship Id="rId77" Type="http://schemas.openxmlformats.org/officeDocument/2006/relationships/hyperlink" Target="http://www.federalregister.gov/a/2012-2125/p-199" TargetMode="External"/><Relationship Id="rId100" Type="http://schemas.openxmlformats.org/officeDocument/2006/relationships/hyperlink" Target="http://www.federalregister.gov/a/2012-1118/p-38" TargetMode="External"/><Relationship Id="rId282" Type="http://schemas.openxmlformats.org/officeDocument/2006/relationships/hyperlink" Target="http://www.federalregister.gov/a/2012-7770/p-23" TargetMode="External"/><Relationship Id="rId317" Type="http://schemas.openxmlformats.org/officeDocument/2006/relationships/hyperlink" Target="http://www.federalregister.gov/a/2012-8086/p-85" TargetMode="External"/><Relationship Id="rId338" Type="http://schemas.openxmlformats.org/officeDocument/2006/relationships/hyperlink" Target="http://www.federalregister.gov/a/2012-8584/p-15" TargetMode="External"/><Relationship Id="rId359" Type="http://schemas.openxmlformats.org/officeDocument/2006/relationships/hyperlink" Target="http://www.federalregister.gov/a/2012-9994/p-468" TargetMode="External"/><Relationship Id="rId8" Type="http://schemas.openxmlformats.org/officeDocument/2006/relationships/hyperlink" Target="http://www.federalregister.gov/a/2011-33622/p-80" TargetMode="External"/><Relationship Id="rId98" Type="http://schemas.openxmlformats.org/officeDocument/2006/relationships/hyperlink" Target="http://www.federalregister.gov/a/2012-2148/p-343" TargetMode="External"/><Relationship Id="rId121" Type="http://schemas.openxmlformats.org/officeDocument/2006/relationships/hyperlink" Target="https://federalregister.gov/a/2012-935" TargetMode="External"/><Relationship Id="rId142" Type="http://schemas.openxmlformats.org/officeDocument/2006/relationships/hyperlink" Target="https://federalregister.gov/a/2012-1244" TargetMode="External"/><Relationship Id="rId163" Type="http://schemas.openxmlformats.org/officeDocument/2006/relationships/hyperlink" Target="http://www.federalregister.gov/a/2012-4284/p-24" TargetMode="External"/><Relationship Id="rId184" Type="http://schemas.openxmlformats.org/officeDocument/2006/relationships/hyperlink" Target="http://www.federalregister.gov/a/2012-4362/p-24" TargetMode="External"/><Relationship Id="rId219" Type="http://schemas.openxmlformats.org/officeDocument/2006/relationships/hyperlink" Target="http://www.federalregister.gov/a/2012-4865/p-150" TargetMode="External"/><Relationship Id="rId370" Type="http://schemas.openxmlformats.org/officeDocument/2006/relationships/hyperlink" Target="http://www.federalregister.gov/a/2012-10573/p-26" TargetMode="External"/><Relationship Id="rId391" Type="http://schemas.openxmlformats.org/officeDocument/2006/relationships/hyperlink" Target="http://www.federalregister.gov/a/2012-11421/p-148" TargetMode="External"/><Relationship Id="rId405" Type="http://schemas.openxmlformats.org/officeDocument/2006/relationships/hyperlink" Target="https://federalregister.gov/a/2012-11450" TargetMode="External"/><Relationship Id="rId230" Type="http://schemas.openxmlformats.org/officeDocument/2006/relationships/hyperlink" Target="http://www.federalregister.gov/a/2012-6116/p-22" TargetMode="External"/><Relationship Id="rId251" Type="http://schemas.openxmlformats.org/officeDocument/2006/relationships/hyperlink" Target="http://www.federalregister.gov/a/2012-4826/p-771" TargetMode="External"/><Relationship Id="rId25" Type="http://schemas.openxmlformats.org/officeDocument/2006/relationships/hyperlink" Target="http://www.federalregister.gov/a/2011-32934/p-454" TargetMode="External"/><Relationship Id="rId46" Type="http://schemas.openxmlformats.org/officeDocument/2006/relationships/hyperlink" Target="http://www.federalregister.gov/a/2012-1129/p-23" TargetMode="External"/><Relationship Id="rId67" Type="http://schemas.openxmlformats.org/officeDocument/2006/relationships/hyperlink" Target="https://www.federalregister.gov/executive-order/13563" TargetMode="External"/><Relationship Id="rId272" Type="http://schemas.openxmlformats.org/officeDocument/2006/relationships/hyperlink" Target="http://www.federalregister.gov/a/2012-7386/p-30" TargetMode="External"/><Relationship Id="rId293" Type="http://schemas.openxmlformats.org/officeDocument/2006/relationships/hyperlink" Target="http://www.federalregister.gov/a/2012-7850/p-20" TargetMode="External"/><Relationship Id="rId307" Type="http://schemas.openxmlformats.org/officeDocument/2006/relationships/hyperlink" Target="http://www.federalregister.gov/a/2012-8052/p-14" TargetMode="External"/><Relationship Id="rId328" Type="http://schemas.openxmlformats.org/officeDocument/2006/relationships/hyperlink" Target="http://www.federalregister.gov/a/2012-6421/p-538" TargetMode="External"/><Relationship Id="rId349" Type="http://schemas.openxmlformats.org/officeDocument/2006/relationships/hyperlink" Target="http://www.federalregister.gov/a/2012-9194/p-20" TargetMode="External"/><Relationship Id="rId88" Type="http://schemas.openxmlformats.org/officeDocument/2006/relationships/hyperlink" Target="http://www.federalregister.gov/a/2012-2340/p-13" TargetMode="External"/><Relationship Id="rId111" Type="http://schemas.openxmlformats.org/officeDocument/2006/relationships/hyperlink" Target="http://www.federalregister.gov/a/2012-2795/p-37" TargetMode="External"/><Relationship Id="rId132" Type="http://schemas.openxmlformats.org/officeDocument/2006/relationships/hyperlink" Target="https://federalregister.gov/a/2012-2373" TargetMode="External"/><Relationship Id="rId153" Type="http://schemas.openxmlformats.org/officeDocument/2006/relationships/hyperlink" Target="https://federalregister.gov/a/2012-4046" TargetMode="External"/><Relationship Id="rId174" Type="http://schemas.openxmlformats.org/officeDocument/2006/relationships/hyperlink" Target="http://www.federalregister.gov/a/2012-4249/p-258" TargetMode="External"/><Relationship Id="rId195" Type="http://schemas.openxmlformats.org/officeDocument/2006/relationships/hyperlink" Target="http://www.federalregister.gov/a/2012-5157/p-345" TargetMode="External"/><Relationship Id="rId209" Type="http://schemas.openxmlformats.org/officeDocument/2006/relationships/hyperlink" Target="http://www.federalregister.gov/a/2012-5431/p-446" TargetMode="External"/><Relationship Id="rId360" Type="http://schemas.openxmlformats.org/officeDocument/2006/relationships/hyperlink" Target="https://federalregister.gov/a/2012-9888" TargetMode="External"/><Relationship Id="rId381" Type="http://schemas.openxmlformats.org/officeDocument/2006/relationships/hyperlink" Target="http://www.federalregister.gov/a/2012-5551/p-98" TargetMode="External"/><Relationship Id="rId416" Type="http://schemas.openxmlformats.org/officeDocument/2006/relationships/hyperlink" Target="http://www.federalregister.gov/a/2012-11753/p-53" TargetMode="External"/><Relationship Id="rId220" Type="http://schemas.openxmlformats.org/officeDocument/2006/relationships/hyperlink" Target="http://www.federalregister.gov/a/2012-6276/p-86" TargetMode="External"/><Relationship Id="rId241" Type="http://schemas.openxmlformats.org/officeDocument/2006/relationships/hyperlink" Target="http://www.federalregister.gov/a/2012-6579/p-772" TargetMode="External"/><Relationship Id="rId15" Type="http://schemas.openxmlformats.org/officeDocument/2006/relationships/hyperlink" Target="http://www.federalregister.gov/a/2011-11220/p-480" TargetMode="External"/><Relationship Id="rId36" Type="http://schemas.openxmlformats.org/officeDocument/2006/relationships/hyperlink" Target="http://federalregister.gov/a/2012-327" TargetMode="External"/><Relationship Id="rId57" Type="http://schemas.openxmlformats.org/officeDocument/2006/relationships/hyperlink" Target="http://www.federalregister.gov/a/2012-1198/p-613" TargetMode="External"/><Relationship Id="rId262" Type="http://schemas.openxmlformats.org/officeDocument/2006/relationships/hyperlink" Target="http://www.federalregister.gov/a/2012-6042/p-1423" TargetMode="External"/><Relationship Id="rId283" Type="http://schemas.openxmlformats.org/officeDocument/2006/relationships/hyperlink" Target="http://www.federalregister.gov/a/2012-7698/p-279" TargetMode="External"/><Relationship Id="rId318" Type="http://schemas.openxmlformats.org/officeDocument/2006/relationships/hyperlink" Target="http://www.federalregister.gov/a/2012-7820/p-634" TargetMode="External"/><Relationship Id="rId339" Type="http://schemas.openxmlformats.org/officeDocument/2006/relationships/hyperlink" Target="http://www.federalregister.gov/a/2012-9520/p-7" TargetMode="External"/><Relationship Id="rId78" Type="http://schemas.openxmlformats.org/officeDocument/2006/relationships/hyperlink" Target="http://www.federalregister.gov/a/2012-2206/p-76" TargetMode="External"/><Relationship Id="rId99" Type="http://schemas.openxmlformats.org/officeDocument/2006/relationships/hyperlink" Target="http://www.federalregister.gov/a/2012-2148/p-346" TargetMode="External"/><Relationship Id="rId101" Type="http://schemas.openxmlformats.org/officeDocument/2006/relationships/hyperlink" Target="http://www.federalregister.gov/a/2012-2004/p-14" TargetMode="External"/><Relationship Id="rId122" Type="http://schemas.openxmlformats.org/officeDocument/2006/relationships/hyperlink" Target="http://www.federalregister.gov/a/2012-2784/p-113" TargetMode="External"/><Relationship Id="rId143" Type="http://schemas.openxmlformats.org/officeDocument/2006/relationships/hyperlink" Target="http://www.federalregister.gov/a/2012-3058/p-13" TargetMode="External"/><Relationship Id="rId164" Type="http://schemas.openxmlformats.org/officeDocument/2006/relationships/hyperlink" Target="http://www.federalregister.gov/a/2012-4352/p-18" TargetMode="External"/><Relationship Id="rId185" Type="http://schemas.openxmlformats.org/officeDocument/2006/relationships/hyperlink" Target="http://www.federalregister.gov/a/2012-4428/p-28" TargetMode="External"/><Relationship Id="rId350" Type="http://schemas.openxmlformats.org/officeDocument/2006/relationships/hyperlink" Target="http://www.federalregister.gov/a/2012-9185/p-25" TargetMode="External"/><Relationship Id="rId371" Type="http://schemas.openxmlformats.org/officeDocument/2006/relationships/hyperlink" Target="http://www.federalregister.gov/a/2012-10385/p-527" TargetMode="External"/><Relationship Id="rId406" Type="http://schemas.openxmlformats.org/officeDocument/2006/relationships/hyperlink" Target="http://www.federalregister.gov/a/2012-11638/p-95" TargetMode="External"/><Relationship Id="rId9" Type="http://schemas.openxmlformats.org/officeDocument/2006/relationships/hyperlink" Target="http://www.federalregister.gov/a/2011-33364/p-818" TargetMode="External"/><Relationship Id="rId210" Type="http://schemas.openxmlformats.org/officeDocument/2006/relationships/hyperlink" Target="http://www.federalregister.gov/a/2012-5486/p-30" TargetMode="External"/><Relationship Id="rId392" Type="http://schemas.openxmlformats.org/officeDocument/2006/relationships/hyperlink" Target="http://www.federalregister.gov/a/2012-9985/p-3236" TargetMode="External"/><Relationship Id="rId26" Type="http://schemas.openxmlformats.org/officeDocument/2006/relationships/hyperlink" Target="http://www.federalregister.gov/a/2011-33591/p-304" TargetMode="External"/><Relationship Id="rId231" Type="http://schemas.openxmlformats.org/officeDocument/2006/relationships/hyperlink" Target="http://www.federalregister.gov/a/2012-6628/p-27" TargetMode="External"/><Relationship Id="rId252" Type="http://schemas.openxmlformats.org/officeDocument/2006/relationships/hyperlink" Target="http://www.federalregister.gov/a/2012-4826/p-809" TargetMode="External"/><Relationship Id="rId273" Type="http://schemas.openxmlformats.org/officeDocument/2006/relationships/hyperlink" Target="http://www.federalregister.gov/a/2012-7535/p-21" TargetMode="External"/><Relationship Id="rId294" Type="http://schemas.openxmlformats.org/officeDocument/2006/relationships/hyperlink" Target="http://www.federalregister.gov/a/2012-8141/p-209" TargetMode="External"/><Relationship Id="rId308" Type="http://schemas.openxmlformats.org/officeDocument/2006/relationships/hyperlink" Target="http://www.federalregister.gov/a/2012-8450/p-159" TargetMode="External"/><Relationship Id="rId329" Type="http://schemas.openxmlformats.org/officeDocument/2006/relationships/hyperlink" Target="http://www.federalregister.gov/a/2012-9177/p-24" TargetMode="External"/><Relationship Id="rId47" Type="http://schemas.openxmlformats.org/officeDocument/2006/relationships/hyperlink" Target="http://www.federalregister.gov/a/2012-1128/p-32" TargetMode="External"/><Relationship Id="rId68" Type="http://schemas.openxmlformats.org/officeDocument/2006/relationships/hyperlink" Target="http://www.federalregister.gov/a/2012-1516/p-425" TargetMode="External"/><Relationship Id="rId89" Type="http://schemas.openxmlformats.org/officeDocument/2006/relationships/hyperlink" Target="http://www.federalregister.gov/a/2012-2470/p-134" TargetMode="External"/><Relationship Id="rId112" Type="http://schemas.openxmlformats.org/officeDocument/2006/relationships/hyperlink" Target="http://www.federalregister.gov/a/2012-1998/p-20" TargetMode="External"/><Relationship Id="rId133" Type="http://schemas.openxmlformats.org/officeDocument/2006/relationships/hyperlink" Target="https://federalregister.gov/a/2012-3014" TargetMode="External"/><Relationship Id="rId154" Type="http://schemas.openxmlformats.org/officeDocument/2006/relationships/hyperlink" Target="http://www.federalregister.gov/a/2012-4162/p-21" TargetMode="External"/><Relationship Id="rId175" Type="http://schemas.openxmlformats.org/officeDocument/2006/relationships/hyperlink" Target="http://www.federalregister.gov/a/2012-4645/p-23" TargetMode="External"/><Relationship Id="rId340" Type="http://schemas.openxmlformats.org/officeDocument/2006/relationships/hyperlink" Target="http://www.federalregister.gov/a/2012-9442/p-65" TargetMode="External"/><Relationship Id="rId361" Type="http://schemas.openxmlformats.org/officeDocument/2006/relationships/hyperlink" Target="https://federalregister.gov/a/2012-10263" TargetMode="External"/><Relationship Id="rId196" Type="http://schemas.openxmlformats.org/officeDocument/2006/relationships/hyperlink" Target="http://www.federalregister.gov/a/2012-5157/p-374" TargetMode="External"/><Relationship Id="rId200" Type="http://schemas.openxmlformats.org/officeDocument/2006/relationships/hyperlink" Target="http://www.federalregister.gov/a/2012-4443/p-1209" TargetMode="External"/><Relationship Id="rId382" Type="http://schemas.openxmlformats.org/officeDocument/2006/relationships/hyperlink" Target="http://www.federalregister.gov/a/2012-5551/p-146" TargetMode="External"/><Relationship Id="rId417" Type="http://schemas.openxmlformats.org/officeDocument/2006/relationships/hyperlink" Target="http://www.federalregister.gov/a/2012-11839/p-66" TargetMode="External"/><Relationship Id="rId16" Type="http://schemas.openxmlformats.org/officeDocument/2006/relationships/hyperlink" Target="http://federalregister.gov/a/2011-33456" TargetMode="External"/><Relationship Id="rId221" Type="http://schemas.openxmlformats.org/officeDocument/2006/relationships/hyperlink" Target="http://www.federalregister.gov/a/2012-6151/p-668" TargetMode="External"/><Relationship Id="rId242" Type="http://schemas.openxmlformats.org/officeDocument/2006/relationships/hyperlink" Target="http://www.federalregister.gov/a/2012-6579/p-737" TargetMode="External"/><Relationship Id="rId263" Type="http://schemas.openxmlformats.org/officeDocument/2006/relationships/hyperlink" Target="https://federalregister.gov/a/2012-7051" TargetMode="External"/><Relationship Id="rId284" Type="http://schemas.openxmlformats.org/officeDocument/2006/relationships/hyperlink" Target="http://www.federalregister.gov/a/2012-5317/p-39" TargetMode="External"/><Relationship Id="rId319" Type="http://schemas.openxmlformats.org/officeDocument/2006/relationships/hyperlink" Target="http://www.federalregister.gov/a/2012-7820/p-640" TargetMode="External"/><Relationship Id="rId37" Type="http://schemas.openxmlformats.org/officeDocument/2006/relationships/hyperlink" Target="http://www.federalregister.gov/a/2012-468/p-24" TargetMode="External"/><Relationship Id="rId58" Type="http://schemas.openxmlformats.org/officeDocument/2006/relationships/hyperlink" Target="http://www.federalregister.gov/a/2012-1198/p-594" TargetMode="External"/><Relationship Id="rId79" Type="http://schemas.openxmlformats.org/officeDocument/2006/relationships/hyperlink" Target="http://www.federalregister.gov/a/2012-2289/p-48" TargetMode="External"/><Relationship Id="rId102" Type="http://schemas.openxmlformats.org/officeDocument/2006/relationships/hyperlink" Target="http://www.federalregister.gov/a/2012-2560/p-20" TargetMode="External"/><Relationship Id="rId123" Type="http://schemas.openxmlformats.org/officeDocument/2006/relationships/hyperlink" Target="http://www.federalregister.gov/a/2012-2784/p-123" TargetMode="External"/><Relationship Id="rId144" Type="http://schemas.openxmlformats.org/officeDocument/2006/relationships/hyperlink" Target="http://www.federalregister.gov/a/2012-3058/p-703" TargetMode="External"/><Relationship Id="rId330" Type="http://schemas.openxmlformats.org/officeDocument/2006/relationships/hyperlink" Target="http://www.federalregister.gov/a/2012-9173/p-14" TargetMode="External"/><Relationship Id="rId90" Type="http://schemas.openxmlformats.org/officeDocument/2006/relationships/hyperlink" Target="http://www.federalregister.gov/a/2012-2470/p-118" TargetMode="External"/><Relationship Id="rId165" Type="http://schemas.openxmlformats.org/officeDocument/2006/relationships/hyperlink" Target="http://www.federalregister.gov/a/2012-4286/p-20" TargetMode="External"/><Relationship Id="rId186" Type="http://schemas.openxmlformats.org/officeDocument/2006/relationships/hyperlink" Target="http://www.federalregister.gov/a/2012-4429/p-32" TargetMode="External"/><Relationship Id="rId351" Type="http://schemas.openxmlformats.org/officeDocument/2006/relationships/hyperlink" Target="http://www.federalregister.gov/a/2012-9762/p-40" TargetMode="External"/><Relationship Id="rId372" Type="http://schemas.openxmlformats.org/officeDocument/2006/relationships/hyperlink" Target="http://www.federalregister.gov/a/2012-10385/p-535" TargetMode="External"/><Relationship Id="rId393" Type="http://schemas.openxmlformats.org/officeDocument/2006/relationships/hyperlink" Target="http://www.federalregister.gov/a/2012-11316/p-181" TargetMode="External"/><Relationship Id="rId407" Type="http://schemas.openxmlformats.org/officeDocument/2006/relationships/hyperlink" Target="http://www.federalregister.gov/a/2012-10993/p-285" TargetMode="External"/><Relationship Id="rId211" Type="http://schemas.openxmlformats.org/officeDocument/2006/relationships/hyperlink" Target="http://www.federalregister.gov/a/2012-5620/p-21" TargetMode="External"/><Relationship Id="rId232" Type="http://schemas.openxmlformats.org/officeDocument/2006/relationships/hyperlink" Target="http://www.federalregister.gov/a/2012-6622/p-33" TargetMode="External"/><Relationship Id="rId253" Type="http://schemas.openxmlformats.org/officeDocument/2006/relationships/hyperlink" Target="http://www.federalregister.gov/a/2012-4826/p-386" TargetMode="External"/><Relationship Id="rId274" Type="http://schemas.openxmlformats.org/officeDocument/2006/relationships/hyperlink" Target="http://www.federalregister.gov/a/2012-7538/p-17" TargetMode="External"/><Relationship Id="rId295" Type="http://schemas.openxmlformats.org/officeDocument/2006/relationships/hyperlink" Target="http://www.federalregister.gov/a/2012-8328/p-200" TargetMode="External"/><Relationship Id="rId309" Type="http://schemas.openxmlformats.org/officeDocument/2006/relationships/hyperlink" Target="http://www.federalregister.gov/a/2012-8452/p-31" TargetMode="External"/><Relationship Id="rId27" Type="http://schemas.openxmlformats.org/officeDocument/2006/relationships/hyperlink" Target="http://www.federalregister.gov/a/2012-132/p-184" TargetMode="External"/><Relationship Id="rId48" Type="http://schemas.openxmlformats.org/officeDocument/2006/relationships/hyperlink" Target="http://www.federalregister.gov/a/2012-1158/p-56" TargetMode="External"/><Relationship Id="rId69" Type="http://schemas.openxmlformats.org/officeDocument/2006/relationships/hyperlink" Target="http://www.federalregister.gov/a/2012-1498/p-21" TargetMode="External"/><Relationship Id="rId113" Type="http://schemas.openxmlformats.org/officeDocument/2006/relationships/hyperlink" Target="http://www.federalregister.gov/a/2012-2893/p-17" TargetMode="External"/><Relationship Id="rId134" Type="http://schemas.openxmlformats.org/officeDocument/2006/relationships/hyperlink" Target="http://www.federalregister.gov/a/2012-3566/p-31" TargetMode="External"/><Relationship Id="rId320" Type="http://schemas.openxmlformats.org/officeDocument/2006/relationships/hyperlink" Target="https://federalregister.gov/a/2012-8748" TargetMode="External"/><Relationship Id="rId80" Type="http://schemas.openxmlformats.org/officeDocument/2006/relationships/hyperlink" Target="http://www.federalregister.gov/a/2012-2014/p-495" TargetMode="External"/><Relationship Id="rId155" Type="http://schemas.openxmlformats.org/officeDocument/2006/relationships/hyperlink" Target="http://www.federalregister.gov/a/2012-4163/p-24" TargetMode="External"/><Relationship Id="rId176" Type="http://schemas.openxmlformats.org/officeDocument/2006/relationships/hyperlink" Target="http://www.federalregister.gov/a/2012-4646/p-24" TargetMode="External"/><Relationship Id="rId197" Type="http://schemas.openxmlformats.org/officeDocument/2006/relationships/hyperlink" Target="http://www.federalregister.gov/a/2012-4520/p-31" TargetMode="External"/><Relationship Id="rId341" Type="http://schemas.openxmlformats.org/officeDocument/2006/relationships/hyperlink" Target="http://www.federalregister.gov/a/2012-9034/p-252" TargetMode="External"/><Relationship Id="rId362" Type="http://schemas.openxmlformats.org/officeDocument/2006/relationships/hyperlink" Target="https://federalregister.gov/a/2012-10146" TargetMode="External"/><Relationship Id="rId383" Type="http://schemas.openxmlformats.org/officeDocument/2006/relationships/hyperlink" Target="http://www.federalregister.gov/a/2012-10917/p-78" TargetMode="External"/><Relationship Id="rId418" Type="http://schemas.openxmlformats.org/officeDocument/2006/relationships/hyperlink" Target="http://www.federalregister.gov/a/2012-11839/p-14" TargetMode="External"/><Relationship Id="rId201" Type="http://schemas.openxmlformats.org/officeDocument/2006/relationships/hyperlink" Target="http://www.federalregister.gov/a/2012-4443/p-1116" TargetMode="External"/><Relationship Id="rId222" Type="http://schemas.openxmlformats.org/officeDocument/2006/relationships/hyperlink" Target="http://www.federalregister.gov/a/2012-6430/p-48" TargetMode="External"/><Relationship Id="rId243" Type="http://schemas.openxmlformats.org/officeDocument/2006/relationships/hyperlink" Target="https://federalregister.gov/a/2012-6594" TargetMode="External"/><Relationship Id="rId264" Type="http://schemas.openxmlformats.org/officeDocument/2006/relationships/hyperlink" Target="http://www.federalregister.gov/a/2012-7357/p-21" TargetMode="External"/><Relationship Id="rId285" Type="http://schemas.openxmlformats.org/officeDocument/2006/relationships/hyperlink" Target="http://www.federalregister.gov/a/2012-5317/p-1026" TargetMode="External"/><Relationship Id="rId17" Type="http://schemas.openxmlformats.org/officeDocument/2006/relationships/hyperlink" Target="http://www.federalregister.gov/a/2011-33456/p-220" TargetMode="External"/><Relationship Id="rId38" Type="http://schemas.openxmlformats.org/officeDocument/2006/relationships/hyperlink" Target="http://www.federalregister.gov/a/2011-8066/p-51" TargetMode="External"/><Relationship Id="rId59" Type="http://schemas.openxmlformats.org/officeDocument/2006/relationships/hyperlink" Target="http://www.federalregister.gov/a/2012-1125/p-28" TargetMode="External"/><Relationship Id="rId103" Type="http://schemas.openxmlformats.org/officeDocument/2006/relationships/hyperlink" Target="https://federalregister.gov/a/2012-2338" TargetMode="External"/><Relationship Id="rId124" Type="http://schemas.openxmlformats.org/officeDocument/2006/relationships/hyperlink" Target="http://www.federalregister.gov/a/2012-2874/p-379" TargetMode="External"/><Relationship Id="rId310" Type="http://schemas.openxmlformats.org/officeDocument/2006/relationships/hyperlink" Target="https://federalregister.gov/a/2012-8515" TargetMode="External"/><Relationship Id="rId70" Type="http://schemas.openxmlformats.org/officeDocument/2006/relationships/hyperlink" Target="https://federalregister.gov/a/2012-1324" TargetMode="External"/><Relationship Id="rId91" Type="http://schemas.openxmlformats.org/officeDocument/2006/relationships/hyperlink" Target="http://www.federalregister.gov/a/2012-2519/p-33" TargetMode="External"/><Relationship Id="rId145" Type="http://schemas.openxmlformats.org/officeDocument/2006/relationships/hyperlink" Target="https://federalregister.gov/a/2012-3706" TargetMode="External"/><Relationship Id="rId166" Type="http://schemas.openxmlformats.org/officeDocument/2006/relationships/hyperlink" Target="http://www.federalregister.gov/a/2012-4287/p-22" TargetMode="External"/><Relationship Id="rId187" Type="http://schemas.openxmlformats.org/officeDocument/2006/relationships/hyperlink" Target="https://federalregister.gov/a/2012-4962" TargetMode="External"/><Relationship Id="rId331" Type="http://schemas.openxmlformats.org/officeDocument/2006/relationships/hyperlink" Target="http://www.federalregister.gov/a/2012-8937/p-90" TargetMode="External"/><Relationship Id="rId352" Type="http://schemas.openxmlformats.org/officeDocument/2006/relationships/hyperlink" Target="http://www.federalregister.gov/a/2012-9425/p-58" TargetMode="External"/><Relationship Id="rId373" Type="http://schemas.openxmlformats.org/officeDocument/2006/relationships/hyperlink" Target="http://www.federalregister.gov/a/2012-10473/p-14" TargetMode="External"/><Relationship Id="rId394" Type="http://schemas.openxmlformats.org/officeDocument/2006/relationships/hyperlink" Target="http://www.federalregister.gov/a/2012-11253/p-177" TargetMode="External"/><Relationship Id="rId408" Type="http://schemas.openxmlformats.org/officeDocument/2006/relationships/hyperlink" Target="http://www.reginfo.gov/public/do/PRAViewICR?ref_nbr=201101-1910-004" TargetMode="External"/><Relationship Id="rId1" Type="http://schemas.openxmlformats.org/officeDocument/2006/relationships/hyperlink" Target="http://www.federalregister.gov/a/2011-32911/p-307" TargetMode="External"/><Relationship Id="rId212" Type="http://schemas.openxmlformats.org/officeDocument/2006/relationships/hyperlink" Target="http://www.federalregister.gov/a/2012-5859/p-25" TargetMode="External"/><Relationship Id="rId233" Type="http://schemas.openxmlformats.org/officeDocument/2006/relationships/hyperlink" Target="http://www.cbo.gov/publication/43108?utm_source=feedblitz&amp;utm_medium=FeedBlitzEmail&amp;utm_content=812526&amp;utm_campaign=On-Demand_2012-03-20%2010%3a21" TargetMode="External"/><Relationship Id="rId254" Type="http://schemas.openxmlformats.org/officeDocument/2006/relationships/hyperlink" Target="http://www.federalregister.gov/a/2012-4826/p-376" TargetMode="External"/><Relationship Id="rId28" Type="http://schemas.openxmlformats.org/officeDocument/2006/relationships/hyperlink" Target="http://www.federalregister.gov/a/2012-132/p-379" TargetMode="External"/><Relationship Id="rId49" Type="http://schemas.openxmlformats.org/officeDocument/2006/relationships/hyperlink" Target="http://www.federalregister.gov/a/2012-1136/p-102" TargetMode="External"/><Relationship Id="rId114" Type="http://schemas.openxmlformats.org/officeDocument/2006/relationships/hyperlink" Target="http://www.federalregister.gov/a/2012-2894/p-13" TargetMode="External"/><Relationship Id="rId275" Type="http://schemas.openxmlformats.org/officeDocument/2006/relationships/hyperlink" Target="http://www.federalregister.gov/a/2012-7542/p-27" TargetMode="External"/><Relationship Id="rId296" Type="http://schemas.openxmlformats.org/officeDocument/2006/relationships/hyperlink" Target="http://www.federalregister.gov/a/2012-8221/p-22" TargetMode="External"/><Relationship Id="rId300" Type="http://schemas.openxmlformats.org/officeDocument/2006/relationships/hyperlink" Target="http://www.federalregister.gov/a/2012-7477/p-442" TargetMode="External"/><Relationship Id="rId60" Type="http://schemas.openxmlformats.org/officeDocument/2006/relationships/hyperlink" Target="http://www.federalregister.gov/a/2012-1122/p-14" TargetMode="External"/><Relationship Id="rId81" Type="http://schemas.openxmlformats.org/officeDocument/2006/relationships/hyperlink" Target="http://www.federalregister.gov/a/2012-2091/p-69" TargetMode="External"/><Relationship Id="rId135" Type="http://schemas.openxmlformats.org/officeDocument/2006/relationships/hyperlink" Target="http://www.federalregister.gov/a/2012-3566/p-18" TargetMode="External"/><Relationship Id="rId156" Type="http://schemas.openxmlformats.org/officeDocument/2006/relationships/hyperlink" Target="http://www.federalregister.gov/a/2012-4002/p-21" TargetMode="External"/><Relationship Id="rId177" Type="http://schemas.openxmlformats.org/officeDocument/2006/relationships/hyperlink" Target="https://federalregister.gov/a/2012-4576" TargetMode="External"/><Relationship Id="rId198" Type="http://schemas.openxmlformats.org/officeDocument/2006/relationships/hyperlink" Target="http://www.federalregister.gov/a/2012-4805/p-19" TargetMode="External"/><Relationship Id="rId321" Type="http://schemas.openxmlformats.org/officeDocument/2006/relationships/hyperlink" Target="http://www.federalregister.gov/a/2012-9063/p-85" TargetMode="External"/><Relationship Id="rId342" Type="http://schemas.openxmlformats.org/officeDocument/2006/relationships/hyperlink" Target="http://www.federalregister.gov/a/2012-9034/p-228" TargetMode="External"/><Relationship Id="rId363" Type="http://schemas.openxmlformats.org/officeDocument/2006/relationships/hyperlink" Target="https://federalregister.gov/a/2012-10440" TargetMode="External"/><Relationship Id="rId384" Type="http://schemas.openxmlformats.org/officeDocument/2006/relationships/hyperlink" Target="http://www.federalregister.gov/a/2012-10917/p-59" TargetMode="External"/><Relationship Id="rId419" Type="http://schemas.openxmlformats.org/officeDocument/2006/relationships/hyperlink" Target="https://federalregister.gov/a/2012-11838" TargetMode="External"/><Relationship Id="rId202" Type="http://schemas.openxmlformats.org/officeDocument/2006/relationships/hyperlink" Target="http://www.federalregister.gov/a/2012-4430/p-118" TargetMode="External"/><Relationship Id="rId223" Type="http://schemas.openxmlformats.org/officeDocument/2006/relationships/hyperlink" Target="http://www.federalregister.gov/a/2012-6465/p-29" TargetMode="External"/><Relationship Id="rId244" Type="http://schemas.openxmlformats.org/officeDocument/2006/relationships/hyperlink" Target="http://www.federalregister.gov/a/2012-6560/p-753" TargetMode="External"/><Relationship Id="rId18" Type="http://schemas.openxmlformats.org/officeDocument/2006/relationships/hyperlink" Target="http://www.federalregister.gov/a/2011-33078/p-874" TargetMode="External"/><Relationship Id="rId39" Type="http://schemas.openxmlformats.org/officeDocument/2006/relationships/hyperlink" Target="http://federalregister.gov/a/2012-827" TargetMode="External"/><Relationship Id="rId265" Type="http://schemas.openxmlformats.org/officeDocument/2006/relationships/hyperlink" Target="http://www.federalregister.gov/a/2012-7283/p-23" TargetMode="External"/><Relationship Id="rId286" Type="http://schemas.openxmlformats.org/officeDocument/2006/relationships/hyperlink" Target="http://bit.ly/zAobDz" TargetMode="External"/><Relationship Id="rId50" Type="http://schemas.openxmlformats.org/officeDocument/2006/relationships/hyperlink" Target="http://www.federalregister.gov/a/2012-1132/p-15" TargetMode="External"/><Relationship Id="rId104" Type="http://schemas.openxmlformats.org/officeDocument/2006/relationships/hyperlink" Target="http://www.federalregister.gov/a/2012-1728/p-906" TargetMode="External"/><Relationship Id="rId125" Type="http://schemas.openxmlformats.org/officeDocument/2006/relationships/hyperlink" Target="http://www.federalregister.gov/a/2012-2874/p-343" TargetMode="External"/><Relationship Id="rId146" Type="http://schemas.openxmlformats.org/officeDocument/2006/relationships/hyperlink" Target="http://www.federalregister.gov/a/2012-3687/p-906" TargetMode="External"/><Relationship Id="rId167" Type="http://schemas.openxmlformats.org/officeDocument/2006/relationships/hyperlink" Target="http://www.federalregister.gov/a/2012-3388/p-86" TargetMode="External"/><Relationship Id="rId188" Type="http://schemas.openxmlformats.org/officeDocument/2006/relationships/hyperlink" Target="http://www.federalregister.gov/a/2012-4747/p-61" TargetMode="External"/><Relationship Id="rId311" Type="http://schemas.openxmlformats.org/officeDocument/2006/relationships/hyperlink" Target="https://federalregister.gov/a/2012-8627" TargetMode="External"/><Relationship Id="rId332" Type="http://schemas.openxmlformats.org/officeDocument/2006/relationships/hyperlink" Target="http://www.federalregister.gov/a/2012-8405/p-28" TargetMode="External"/><Relationship Id="rId353" Type="http://schemas.openxmlformats.org/officeDocument/2006/relationships/hyperlink" Target="http://www.federalregister.gov/a/2012-9893/p-298" TargetMode="External"/><Relationship Id="rId374" Type="http://schemas.openxmlformats.org/officeDocument/2006/relationships/hyperlink" Target="http://www.federalregister.gov/a/2012-10693/p-21" TargetMode="External"/><Relationship Id="rId395" Type="http://schemas.openxmlformats.org/officeDocument/2006/relationships/hyperlink" Target="http://www.federalregister.gov/a/2012-11253/p-154" TargetMode="External"/><Relationship Id="rId409" Type="http://schemas.openxmlformats.org/officeDocument/2006/relationships/hyperlink" Target="http://www.federalregister.gov/a/2012-11846/p-11" TargetMode="External"/><Relationship Id="rId71" Type="http://schemas.openxmlformats.org/officeDocument/2006/relationships/hyperlink" Target="http://www.federalregister.gov/a/2012-1954/p-12" TargetMode="External"/><Relationship Id="rId92" Type="http://schemas.openxmlformats.org/officeDocument/2006/relationships/hyperlink" Target="http://www.federalregister.gov/a/2012-2622/p-23" TargetMode="External"/><Relationship Id="rId213" Type="http://schemas.openxmlformats.org/officeDocument/2006/relationships/hyperlink" Target="http://www.federalregister.gov/a/2012-5864/p-34" TargetMode="External"/><Relationship Id="rId234" Type="http://schemas.openxmlformats.org/officeDocument/2006/relationships/hyperlink" Target="http://www.federalregister.gov/a/2012-6359/p-81" TargetMode="External"/><Relationship Id="rId420" Type="http://schemas.openxmlformats.org/officeDocument/2006/relationships/hyperlink" Target="http://www.federalregister.gov/a/2012-11972/p-125" TargetMode="External"/><Relationship Id="rId2" Type="http://schemas.openxmlformats.org/officeDocument/2006/relationships/hyperlink" Target="http://www.federalregister.gov/a/2011-33351/p-29" TargetMode="External"/><Relationship Id="rId29" Type="http://schemas.openxmlformats.org/officeDocument/2006/relationships/hyperlink" Target="http://www.federalregister.gov/a/2012-391/p-94" TargetMode="External"/><Relationship Id="rId255" Type="http://schemas.openxmlformats.org/officeDocument/2006/relationships/hyperlink" Target="http://www.federalregister.gov/a/2012-7169/p-65" TargetMode="External"/><Relationship Id="rId276" Type="http://schemas.openxmlformats.org/officeDocument/2006/relationships/hyperlink" Target="http://www.federalregister.gov/a/2012-7588/p-18" TargetMode="External"/><Relationship Id="rId297" Type="http://schemas.openxmlformats.org/officeDocument/2006/relationships/hyperlink" Target="http://www.federalregister.gov/a/2012-8239/p-28" TargetMode="External"/><Relationship Id="rId40" Type="http://schemas.openxmlformats.org/officeDocument/2006/relationships/hyperlink" Target="http://www.federalregister.gov/a/2012-792/p-182" TargetMode="External"/><Relationship Id="rId115" Type="http://schemas.openxmlformats.org/officeDocument/2006/relationships/hyperlink" Target="http://www.federalregister.gov/a/2012-2896/p-26" TargetMode="External"/><Relationship Id="rId136" Type="http://schemas.openxmlformats.org/officeDocument/2006/relationships/hyperlink" Target="http://www.federalregister.gov/a/2012-3642/p-79" TargetMode="External"/><Relationship Id="rId157" Type="http://schemas.openxmlformats.org/officeDocument/2006/relationships/hyperlink" Target="http://www.federalregister.gov/a/2012-4041/p-98" TargetMode="External"/><Relationship Id="rId178" Type="http://schemas.openxmlformats.org/officeDocument/2006/relationships/hyperlink" Target="http://www.federalregister.gov/a/2012-4832/p-291" TargetMode="External"/><Relationship Id="rId301" Type="http://schemas.openxmlformats.org/officeDocument/2006/relationships/hyperlink" Target="http://www.federalregister.gov/a/2012-7477/p-508" TargetMode="External"/><Relationship Id="rId322" Type="http://schemas.openxmlformats.org/officeDocument/2006/relationships/hyperlink" Target="http://www.federalregister.gov/a/2011-9838/p-397" TargetMode="External"/><Relationship Id="rId343" Type="http://schemas.openxmlformats.org/officeDocument/2006/relationships/hyperlink" Target="http://www.federalregister.gov/a/2012-9545/p-19" TargetMode="External"/><Relationship Id="rId364" Type="http://schemas.openxmlformats.org/officeDocument/2006/relationships/hyperlink" Target="http://www.federalregister.gov/a/2012-10267/p-11" TargetMode="External"/><Relationship Id="rId61" Type="http://schemas.openxmlformats.org/officeDocument/2006/relationships/hyperlink" Target="http://www.federalregister.gov/a/2012-1430/p-100" TargetMode="External"/><Relationship Id="rId82" Type="http://schemas.openxmlformats.org/officeDocument/2006/relationships/hyperlink" Target="https://federalregister.gov/a/2012-2257" TargetMode="External"/><Relationship Id="rId199" Type="http://schemas.openxmlformats.org/officeDocument/2006/relationships/hyperlink" Target="http://www.federalregister.gov/a/2012-4494/p-18" TargetMode="External"/><Relationship Id="rId203" Type="http://schemas.openxmlformats.org/officeDocument/2006/relationships/hyperlink" Target="http://www.federalregister.gov/a/2012-4430/p-479" TargetMode="External"/><Relationship Id="rId385" Type="http://schemas.openxmlformats.org/officeDocument/2006/relationships/hyperlink" Target="http://www.federalregister.gov/a/2012-9189/p-36" TargetMode="External"/><Relationship Id="rId19" Type="http://schemas.openxmlformats.org/officeDocument/2006/relationships/hyperlink" Target="http://www.federalregister.gov/a/2011-33173/p-921" TargetMode="External"/><Relationship Id="rId224" Type="http://schemas.openxmlformats.org/officeDocument/2006/relationships/hyperlink" Target="http://www.federalregister.gov/a/2012-6468/p-25" TargetMode="External"/><Relationship Id="rId245" Type="http://schemas.openxmlformats.org/officeDocument/2006/relationships/hyperlink" Target="http://www.federalregister.gov/a/2012-6560/p-770" TargetMode="External"/><Relationship Id="rId266" Type="http://schemas.openxmlformats.org/officeDocument/2006/relationships/hyperlink" Target="http://www.federalregister.gov/a/2012-7087/p-66" TargetMode="External"/><Relationship Id="rId287" Type="http://schemas.openxmlformats.org/officeDocument/2006/relationships/hyperlink" Target="https://federalregister.gov/a/2012-7971" TargetMode="External"/><Relationship Id="rId410" Type="http://schemas.openxmlformats.org/officeDocument/2006/relationships/hyperlink" Target="https://federalregister.gov/a/2012-11543" TargetMode="External"/><Relationship Id="rId30" Type="http://schemas.openxmlformats.org/officeDocument/2006/relationships/hyperlink" Target="http://www.federalregister.gov/a/2012-218/p-257" TargetMode="External"/><Relationship Id="rId105" Type="http://schemas.openxmlformats.org/officeDocument/2006/relationships/hyperlink" Target="http://www.federalregister.gov/a/2012-2493/p-81" TargetMode="External"/><Relationship Id="rId126" Type="http://schemas.openxmlformats.org/officeDocument/2006/relationships/hyperlink" Target="https://federalregister.gov/a/2012-3228" TargetMode="External"/><Relationship Id="rId147" Type="http://schemas.openxmlformats.org/officeDocument/2006/relationships/hyperlink" Target="http://www.federalregister.gov/a/2012-3862/p-16" TargetMode="External"/><Relationship Id="rId168" Type="http://schemas.openxmlformats.org/officeDocument/2006/relationships/hyperlink" Target="http://www.federalregister.gov/a/2012-4354/p-342" TargetMode="External"/><Relationship Id="rId312" Type="http://schemas.openxmlformats.org/officeDocument/2006/relationships/hyperlink" Target="http://www.federalregister.gov/a/2012-8627/p-153" TargetMode="External"/><Relationship Id="rId333" Type="http://schemas.openxmlformats.org/officeDocument/2006/relationships/hyperlink" Target="http://www.federalregister.gov/a/2012-9315/p-27" TargetMode="External"/><Relationship Id="rId354" Type="http://schemas.openxmlformats.org/officeDocument/2006/relationships/hyperlink" Target="http://www.federalregister.gov/a/2012-9912/p-18" TargetMode="External"/><Relationship Id="rId51" Type="http://schemas.openxmlformats.org/officeDocument/2006/relationships/hyperlink" Target="http://www.federalregister.gov/a/2012-1135/p-75" TargetMode="External"/><Relationship Id="rId72" Type="http://schemas.openxmlformats.org/officeDocument/2006/relationships/hyperlink" Target="http://www.federalregister.gov/a/2011-13014/p-27" TargetMode="External"/><Relationship Id="rId93" Type="http://schemas.openxmlformats.org/officeDocument/2006/relationships/hyperlink" Target="http://www.federalregister.gov/a/2012-2619/p-24" TargetMode="External"/><Relationship Id="rId189" Type="http://schemas.openxmlformats.org/officeDocument/2006/relationships/hyperlink" Target="http://www.federalregister.gov/a/2012-4745/p-36" TargetMode="External"/><Relationship Id="rId375" Type="http://schemas.openxmlformats.org/officeDocument/2006/relationships/hyperlink" Target="http://www.federalregister.gov/a/2012-10690/p-81" TargetMode="External"/><Relationship Id="rId396" Type="http://schemas.openxmlformats.org/officeDocument/2006/relationships/hyperlink" Target="http://www.federalregister.gov/a/2012-11468/p-22" TargetMode="External"/><Relationship Id="rId3" Type="http://schemas.openxmlformats.org/officeDocument/2006/relationships/hyperlink" Target="http://www.federalregister.gov/a/2011-31530/p-98" TargetMode="External"/><Relationship Id="rId214" Type="http://schemas.openxmlformats.org/officeDocument/2006/relationships/hyperlink" Target="http://www.federalregister.gov/a/2012-6004/p-43" TargetMode="External"/><Relationship Id="rId235" Type="http://schemas.openxmlformats.org/officeDocument/2006/relationships/hyperlink" Target="http://www.federalregister.gov/a/2012-6359/p-94" TargetMode="External"/><Relationship Id="rId256" Type="http://schemas.openxmlformats.org/officeDocument/2006/relationships/hyperlink" Target="http://www.federalregister.gov/a/2012-6125/p-1882" TargetMode="External"/><Relationship Id="rId277" Type="http://schemas.openxmlformats.org/officeDocument/2006/relationships/hyperlink" Target="https://federalregister.gov/a/2012-7335" TargetMode="External"/><Relationship Id="rId298" Type="http://schemas.openxmlformats.org/officeDocument/2006/relationships/hyperlink" Target="http://www.federalregister.gov/a/2012-7995/p-61" TargetMode="External"/><Relationship Id="rId400" Type="http://schemas.openxmlformats.org/officeDocument/2006/relationships/hyperlink" Target="http://www.federalregister.gov/a/2011-33659/p-112" TargetMode="External"/><Relationship Id="rId421" Type="http://schemas.openxmlformats.org/officeDocument/2006/relationships/hyperlink" Target="http://www.federalregister.gov/a/2012-11490/p-19" TargetMode="External"/><Relationship Id="rId116" Type="http://schemas.openxmlformats.org/officeDocument/2006/relationships/hyperlink" Target="http://www.federalregister.gov/a/2012-2642/p-1044" TargetMode="External"/><Relationship Id="rId137" Type="http://schemas.openxmlformats.org/officeDocument/2006/relationships/hyperlink" Target="http://www.federalregister.gov/a/2012-806/p-1603" TargetMode="External"/><Relationship Id="rId158" Type="http://schemas.openxmlformats.org/officeDocument/2006/relationships/hyperlink" Target="http://www.federalregister.gov/a/2012-2819/p-242" TargetMode="External"/><Relationship Id="rId302" Type="http://schemas.openxmlformats.org/officeDocument/2006/relationships/hyperlink" Target="http://www.federalregister.gov/a/2012-8332/p-99" TargetMode="External"/><Relationship Id="rId323" Type="http://schemas.openxmlformats.org/officeDocument/2006/relationships/hyperlink" Target="http://www.federalregister.gov/a/2011-9838/p-383" TargetMode="External"/><Relationship Id="rId344" Type="http://schemas.openxmlformats.org/officeDocument/2006/relationships/hyperlink" Target="http://www.federalregister.gov/a/2012-9569/p-50" TargetMode="External"/><Relationship Id="rId20" Type="http://schemas.openxmlformats.org/officeDocument/2006/relationships/hyperlink" Target="http://www.federalregister.gov/a/2011-33173/p-973" TargetMode="External"/><Relationship Id="rId41" Type="http://schemas.openxmlformats.org/officeDocument/2006/relationships/hyperlink" Target="http://www.federalregister.gov/a/2012-792/p-222" TargetMode="External"/><Relationship Id="rId62" Type="http://schemas.openxmlformats.org/officeDocument/2006/relationships/hyperlink" Target="http://www.federalregister.gov/a/2012-1480/p-115" TargetMode="External"/><Relationship Id="rId83" Type="http://schemas.openxmlformats.org/officeDocument/2006/relationships/hyperlink" Target="https://federalregister.gov/a/2012-2256" TargetMode="External"/><Relationship Id="rId179" Type="http://schemas.openxmlformats.org/officeDocument/2006/relationships/hyperlink" Target="http://www.federalregister.gov/a/2012-4832/p-267" TargetMode="External"/><Relationship Id="rId365" Type="http://schemas.openxmlformats.org/officeDocument/2006/relationships/hyperlink" Target="http://www.federalregister.gov/a/2012-10483/p-28" TargetMode="External"/><Relationship Id="rId386" Type="http://schemas.openxmlformats.org/officeDocument/2006/relationships/hyperlink" Target="http://www.federalregister.gov/a/2012-10891/p-21" TargetMode="External"/><Relationship Id="rId190" Type="http://schemas.openxmlformats.org/officeDocument/2006/relationships/hyperlink" Target="http://www.federalregister.gov/a/2012-4879/p-36" TargetMode="External"/><Relationship Id="rId204" Type="http://schemas.openxmlformats.org/officeDocument/2006/relationships/hyperlink" Target="http://www.federalregister.gov/a/2012-5370/p-16" TargetMode="External"/><Relationship Id="rId225" Type="http://schemas.openxmlformats.org/officeDocument/2006/relationships/hyperlink" Target="http://www.federalregister.gov/a/2012-6470/p-28" TargetMode="External"/><Relationship Id="rId246" Type="http://schemas.openxmlformats.org/officeDocument/2006/relationships/hyperlink" Target="http://www.federalregister.gov/a/2012-6952/p-16" TargetMode="External"/><Relationship Id="rId267" Type="http://schemas.openxmlformats.org/officeDocument/2006/relationships/hyperlink" Target="http://www.federalregister.gov/a/2012-7208/p-184" TargetMode="External"/><Relationship Id="rId288" Type="http://schemas.openxmlformats.org/officeDocument/2006/relationships/hyperlink" Target="http://www.federalregister.gov/a/2012-8056/p-24" TargetMode="External"/><Relationship Id="rId411" Type="http://schemas.openxmlformats.org/officeDocument/2006/relationships/hyperlink" Target="http://www.federalregister.gov/a/2012-11543/p-23" TargetMode="External"/><Relationship Id="rId106" Type="http://schemas.openxmlformats.org/officeDocument/2006/relationships/hyperlink" Target="http://www.federalregister.gov/a/2012-2434/p-269" TargetMode="External"/><Relationship Id="rId127" Type="http://schemas.openxmlformats.org/officeDocument/2006/relationships/hyperlink" Target="http://www.federalregister.gov/a/2012-3255/p-17" TargetMode="External"/><Relationship Id="rId313" Type="http://schemas.openxmlformats.org/officeDocument/2006/relationships/hyperlink" Target="http://www.federalregister.gov/a/2012-8071/p-1082" TargetMode="External"/><Relationship Id="rId10" Type="http://schemas.openxmlformats.org/officeDocument/2006/relationships/hyperlink" Target="http://www.federalregister.gov/a/2011-33103/p-281" TargetMode="External"/><Relationship Id="rId31" Type="http://schemas.openxmlformats.org/officeDocument/2006/relationships/hyperlink" Target="http://www.federalregister.gov/a/2012-202/p-28" TargetMode="External"/><Relationship Id="rId52" Type="http://schemas.openxmlformats.org/officeDocument/2006/relationships/hyperlink" Target="http://www.federalregister.gov/a/2012-1197/p-21" TargetMode="External"/><Relationship Id="rId73" Type="http://schemas.openxmlformats.org/officeDocument/2006/relationships/hyperlink" Target="http://www.federalregister.gov/a/2012-1953/p-22" TargetMode="External"/><Relationship Id="rId94" Type="http://schemas.openxmlformats.org/officeDocument/2006/relationships/hyperlink" Target="http://www.federalregister.gov/a/2012-2472/p-41" TargetMode="External"/><Relationship Id="rId148" Type="http://schemas.openxmlformats.org/officeDocument/2006/relationships/hyperlink" Target="http://www.federalregister.gov/a/2012-3201/p-291" TargetMode="External"/><Relationship Id="rId169" Type="http://schemas.openxmlformats.org/officeDocument/2006/relationships/hyperlink" Target="http://www.federalregister.gov/a/2012-4395/p-273" TargetMode="External"/><Relationship Id="rId334" Type="http://schemas.openxmlformats.org/officeDocument/2006/relationships/hyperlink" Target="http://www.federalregister.gov/a/2012-9267/p-26" TargetMode="External"/><Relationship Id="rId355" Type="http://schemas.openxmlformats.org/officeDocument/2006/relationships/hyperlink" Target="http://www.federalregister.gov/a/2012-9916/p-25" TargetMode="External"/><Relationship Id="rId376" Type="http://schemas.openxmlformats.org/officeDocument/2006/relationships/hyperlink" Target="http://www.federalregister.gov/a/2012-10434/p-275" TargetMode="External"/><Relationship Id="rId397" Type="http://schemas.openxmlformats.org/officeDocument/2006/relationships/hyperlink" Target="http://www.federalregister.gov/a/2012-11304/p-177" TargetMode="External"/><Relationship Id="rId4" Type="http://schemas.openxmlformats.org/officeDocument/2006/relationships/hyperlink" Target="http://www.federalregister.gov/a/2011-32933/p-302" TargetMode="External"/><Relationship Id="rId180" Type="http://schemas.openxmlformats.org/officeDocument/2006/relationships/hyperlink" Target="http://www.federalregister.gov/a/2012-4627/p-213" TargetMode="External"/><Relationship Id="rId215" Type="http://schemas.openxmlformats.org/officeDocument/2006/relationships/hyperlink" Target="http://www.federalregister.gov/a/2012-6163/p-15" TargetMode="External"/><Relationship Id="rId236" Type="http://schemas.openxmlformats.org/officeDocument/2006/relationships/hyperlink" Target="https://federalregister.gov/a/2012-6689" TargetMode="External"/><Relationship Id="rId257" Type="http://schemas.openxmlformats.org/officeDocument/2006/relationships/hyperlink" Target="http://www.federalregister.gov/a/2012-6125/p-1849" TargetMode="External"/><Relationship Id="rId278" Type="http://schemas.openxmlformats.org/officeDocument/2006/relationships/hyperlink" Target="http://www.federalregister.gov/a/2012-7335/p-155" TargetMode="External"/><Relationship Id="rId401" Type="http://schemas.openxmlformats.org/officeDocument/2006/relationships/hyperlink" Target="http://www.federalregister.gov/a/2011-33659/p-93" TargetMode="External"/><Relationship Id="rId422" Type="http://schemas.openxmlformats.org/officeDocument/2006/relationships/hyperlink" Target="http://www.federalregister.gov/a/2012-11492/p-20" TargetMode="External"/><Relationship Id="rId303" Type="http://schemas.openxmlformats.org/officeDocument/2006/relationships/hyperlink" Target="http://www.federalregister.gov/a/2012-7919/p-215" TargetMode="External"/><Relationship Id="rId42" Type="http://schemas.openxmlformats.org/officeDocument/2006/relationships/hyperlink" Target="http://www.federalregister.gov/a/2012-855/p-21" TargetMode="External"/><Relationship Id="rId84" Type="http://schemas.openxmlformats.org/officeDocument/2006/relationships/hyperlink" Target="http://www.federalregister.gov/a/2012-2301/p-51" TargetMode="External"/><Relationship Id="rId138" Type="http://schemas.openxmlformats.org/officeDocument/2006/relationships/hyperlink" Target="http://www.federalregister.gov/a/2012-806/p-92" TargetMode="External"/><Relationship Id="rId345" Type="http://schemas.openxmlformats.org/officeDocument/2006/relationships/hyperlink" Target="http://www.federalregister.gov/a/2012-8991/p-18" TargetMode="External"/><Relationship Id="rId387" Type="http://schemas.openxmlformats.org/officeDocument/2006/relationships/hyperlink" Target="http://www.federalregister.gov/a/2012-10829/p-22" TargetMode="External"/><Relationship Id="rId191" Type="http://schemas.openxmlformats.org/officeDocument/2006/relationships/hyperlink" Target="http://www.federalregister.gov/a/2012-4878/p-103" TargetMode="External"/><Relationship Id="rId205" Type="http://schemas.openxmlformats.org/officeDocument/2006/relationships/hyperlink" Target="http://www.federalregister.gov/a/2012-5371/p-42" TargetMode="External"/><Relationship Id="rId247" Type="http://schemas.openxmlformats.org/officeDocument/2006/relationships/hyperlink" Target="http://www.federalregister.gov/a/2012-6996/p-17" TargetMode="External"/><Relationship Id="rId412" Type="http://schemas.openxmlformats.org/officeDocument/2006/relationships/hyperlink" Target="http://www.federalregister.gov/a/2012-11548/p-473" TargetMode="External"/><Relationship Id="rId107" Type="http://schemas.openxmlformats.org/officeDocument/2006/relationships/hyperlink" Target="http://www.federalregister.gov/a/2012-2434/p-151" TargetMode="External"/><Relationship Id="rId289" Type="http://schemas.openxmlformats.org/officeDocument/2006/relationships/hyperlink" Target="http://www.federalregister.gov/a/2012-6642/p-27" TargetMode="External"/><Relationship Id="rId11" Type="http://schemas.openxmlformats.org/officeDocument/2006/relationships/hyperlink" Target="http://www.federalregister.gov/a/2011-33813/p-56" TargetMode="External"/><Relationship Id="rId53" Type="http://schemas.openxmlformats.org/officeDocument/2006/relationships/hyperlink" Target="http://www.federalregister.gov/a/2012-1202/p-25" TargetMode="External"/><Relationship Id="rId149" Type="http://schemas.openxmlformats.org/officeDocument/2006/relationships/hyperlink" Target="http://www.federalregister.gov/a/2012-3201/p-280" TargetMode="External"/><Relationship Id="rId314" Type="http://schemas.openxmlformats.org/officeDocument/2006/relationships/hyperlink" Target="http://www.federalregister.gov/a/2012-8071/p-241" TargetMode="External"/><Relationship Id="rId356" Type="http://schemas.openxmlformats.org/officeDocument/2006/relationships/hyperlink" Target="http://www.federalregister.gov/a/2012-9949/p-24" TargetMode="External"/><Relationship Id="rId398" Type="http://schemas.openxmlformats.org/officeDocument/2006/relationships/hyperlink" Target="http://americanactionforum.org/topic/regulation-review-interior%E2%80%99s-fracking-rules" TargetMode="External"/><Relationship Id="rId95" Type="http://schemas.openxmlformats.org/officeDocument/2006/relationships/hyperlink" Target="http://www.cbo.gov/ftpdocs/127xx/doc12736/s1449.pdf" TargetMode="External"/><Relationship Id="rId160" Type="http://schemas.openxmlformats.org/officeDocument/2006/relationships/hyperlink" Target="http://www.federalregister.gov/a/2012-4181/p-105" TargetMode="External"/><Relationship Id="rId216" Type="http://schemas.openxmlformats.org/officeDocument/2006/relationships/hyperlink" Target="http://www.federalregister.gov/a/2012-5950/p-761" TargetMode="External"/><Relationship Id="rId423" Type="http://schemas.openxmlformats.org/officeDocument/2006/relationships/hyperlink" Target="http://www.federalregister.gov/a/2012-10650/p-451" TargetMode="External"/><Relationship Id="rId258" Type="http://schemas.openxmlformats.org/officeDocument/2006/relationships/hyperlink" Target="http://americanactionforum.org/topic/regulation-review-health-care-exchanges-final" TargetMode="External"/></Relationships>
</file>

<file path=xl/worksheets/sheet1.xml><?xml version="1.0" encoding="utf-8"?>
<worksheet xmlns="http://schemas.openxmlformats.org/spreadsheetml/2006/main" xmlns:r="http://schemas.openxmlformats.org/officeDocument/2006/relationships">
  <dimension ref="A1:M1354"/>
  <sheetViews>
    <sheetView tabSelected="1" workbookViewId="0"/>
  </sheetViews>
  <sheetFormatPr defaultRowHeight="15"/>
  <cols>
    <col min="1" max="1" width="70.5703125" customWidth="1"/>
    <col min="2" max="2" width="24" bestFit="1" customWidth="1"/>
    <col min="3" max="3" width="11" bestFit="1" customWidth="1"/>
    <col min="4" max="4" width="11" customWidth="1"/>
    <col min="5" max="5" width="10.5703125" customWidth="1"/>
    <col min="6" max="6" width="14.42578125" bestFit="1" customWidth="1"/>
    <col min="7" max="7" width="13.140625" bestFit="1" customWidth="1"/>
    <col min="9" max="9" width="11.28515625" bestFit="1" customWidth="1"/>
  </cols>
  <sheetData>
    <row r="1" spans="1:12">
      <c r="A1" s="1" t="s">
        <v>0</v>
      </c>
      <c r="B1" s="1" t="s">
        <v>2</v>
      </c>
      <c r="C1" s="1" t="s">
        <v>1</v>
      </c>
      <c r="D1" s="1" t="s">
        <v>16</v>
      </c>
      <c r="E1" s="1" t="s">
        <v>3</v>
      </c>
      <c r="F1" s="9" t="s">
        <v>25</v>
      </c>
      <c r="G1" s="10" t="s">
        <v>4</v>
      </c>
      <c r="H1" s="1" t="s">
        <v>5</v>
      </c>
      <c r="I1" s="1" t="s">
        <v>27</v>
      </c>
      <c r="J1" s="2" t="s">
        <v>46</v>
      </c>
      <c r="K1" s="3"/>
      <c r="L1" s="3"/>
    </row>
    <row r="2" spans="1:12">
      <c r="A2" s="4" t="s">
        <v>864</v>
      </c>
      <c r="B2" s="4" t="s">
        <v>865</v>
      </c>
      <c r="C2" s="4" t="s">
        <v>866</v>
      </c>
      <c r="D2" s="4" t="s">
        <v>867</v>
      </c>
      <c r="E2" s="5" t="s">
        <v>863</v>
      </c>
      <c r="F2" s="37"/>
      <c r="G2" s="22">
        <v>45427</v>
      </c>
      <c r="H2" s="18"/>
      <c r="I2" s="18"/>
      <c r="J2" s="20" t="s">
        <v>862</v>
      </c>
      <c r="K2" s="3"/>
      <c r="L2" s="3"/>
    </row>
    <row r="3" spans="1:12">
      <c r="A3" s="18" t="s">
        <v>148</v>
      </c>
      <c r="B3" s="4" t="s">
        <v>149</v>
      </c>
      <c r="C3" s="4" t="s">
        <v>151</v>
      </c>
      <c r="D3" s="4" t="s">
        <v>152</v>
      </c>
      <c r="E3" s="5" t="s">
        <v>150</v>
      </c>
      <c r="F3" s="35"/>
      <c r="G3" s="4"/>
      <c r="H3" s="4"/>
      <c r="I3" s="4"/>
      <c r="J3" s="20" t="s">
        <v>153</v>
      </c>
      <c r="K3" s="3"/>
      <c r="L3" s="3"/>
    </row>
    <row r="4" spans="1:12">
      <c r="A4" s="4" t="s">
        <v>572</v>
      </c>
      <c r="B4" s="4" t="s">
        <v>149</v>
      </c>
      <c r="C4" s="4" t="s">
        <v>574</v>
      </c>
      <c r="D4" s="4" t="s">
        <v>575</v>
      </c>
      <c r="E4" s="5" t="s">
        <v>573</v>
      </c>
      <c r="F4" s="35">
        <f>181*0.000586</f>
        <v>0.10606600000000001</v>
      </c>
      <c r="G4" s="4">
        <f>312+243+329+485+347+60+30</f>
        <v>1806</v>
      </c>
      <c r="H4" s="4" t="s">
        <v>6</v>
      </c>
      <c r="I4" s="35">
        <f>181*0.000586</f>
        <v>0.10606600000000001</v>
      </c>
      <c r="J4" s="20" t="s">
        <v>570</v>
      </c>
      <c r="K4" s="3" t="s">
        <v>571</v>
      </c>
      <c r="L4" s="3"/>
    </row>
    <row r="5" spans="1:12">
      <c r="A5" s="4" t="s">
        <v>1020</v>
      </c>
      <c r="B5" s="4" t="s">
        <v>149</v>
      </c>
      <c r="C5" s="4" t="s">
        <v>1022</v>
      </c>
      <c r="D5" s="4" t="s">
        <v>1023</v>
      </c>
      <c r="E5" s="5" t="s">
        <v>1021</v>
      </c>
      <c r="F5" s="35">
        <v>9.5000000000000001E-2</v>
      </c>
      <c r="G5" s="23">
        <v>3250</v>
      </c>
      <c r="H5" s="4"/>
      <c r="I5" s="35"/>
      <c r="J5" s="20" t="s">
        <v>1019</v>
      </c>
      <c r="K5" s="3" t="s">
        <v>1024</v>
      </c>
      <c r="L5" s="3"/>
    </row>
    <row r="6" spans="1:12">
      <c r="A6" s="18" t="s">
        <v>232</v>
      </c>
      <c r="B6" s="4" t="s">
        <v>231</v>
      </c>
      <c r="C6" s="4" t="s">
        <v>234</v>
      </c>
      <c r="D6" s="4" t="s">
        <v>235</v>
      </c>
      <c r="E6" s="5" t="s">
        <v>233</v>
      </c>
      <c r="F6" s="35"/>
      <c r="G6" s="22">
        <v>157536</v>
      </c>
      <c r="H6" s="18"/>
      <c r="I6" s="4"/>
      <c r="J6" s="20" t="s">
        <v>236</v>
      </c>
      <c r="K6" s="3"/>
      <c r="L6" s="3"/>
    </row>
    <row r="7" spans="1:12">
      <c r="A7" s="4" t="s">
        <v>775</v>
      </c>
      <c r="B7" s="4" t="s">
        <v>231</v>
      </c>
      <c r="C7" s="4" t="s">
        <v>777</v>
      </c>
      <c r="D7" s="4" t="s">
        <v>778</v>
      </c>
      <c r="E7" s="5" t="s">
        <v>776</v>
      </c>
      <c r="F7" s="35"/>
      <c r="G7" s="22"/>
      <c r="H7" s="4" t="s">
        <v>6</v>
      </c>
      <c r="I7" s="4"/>
      <c r="J7" s="20" t="s">
        <v>779</v>
      </c>
      <c r="K7" s="3"/>
      <c r="L7" s="3"/>
    </row>
    <row r="8" spans="1:12">
      <c r="A8" s="4" t="s">
        <v>913</v>
      </c>
      <c r="B8" s="4" t="s">
        <v>231</v>
      </c>
      <c r="C8" s="4" t="s">
        <v>915</v>
      </c>
      <c r="D8" s="4" t="s">
        <v>916</v>
      </c>
      <c r="E8" s="5" t="s">
        <v>914</v>
      </c>
      <c r="F8" s="35"/>
      <c r="G8" s="22">
        <v>12872</v>
      </c>
      <c r="H8" s="4"/>
      <c r="I8" s="4"/>
      <c r="J8" s="20" t="s">
        <v>917</v>
      </c>
      <c r="K8" s="3"/>
      <c r="L8" s="3"/>
    </row>
    <row r="9" spans="1:12">
      <c r="A9" s="4" t="s">
        <v>1292</v>
      </c>
      <c r="B9" s="4" t="s">
        <v>231</v>
      </c>
      <c r="C9" s="4" t="s">
        <v>1294</v>
      </c>
      <c r="D9" s="4" t="s">
        <v>1295</v>
      </c>
      <c r="E9" s="5" t="s">
        <v>1293</v>
      </c>
      <c r="F9" s="35"/>
      <c r="G9" s="22">
        <v>193</v>
      </c>
      <c r="H9" s="4"/>
      <c r="I9" s="4"/>
      <c r="J9" s="20" t="s">
        <v>1291</v>
      </c>
      <c r="K9" s="3"/>
      <c r="L9" s="3"/>
    </row>
    <row r="10" spans="1:12">
      <c r="A10" s="4" t="s">
        <v>1645</v>
      </c>
      <c r="B10" s="4" t="s">
        <v>231</v>
      </c>
      <c r="C10" s="4" t="s">
        <v>1647</v>
      </c>
      <c r="D10" s="4" t="s">
        <v>1648</v>
      </c>
      <c r="E10" s="5" t="s">
        <v>1646</v>
      </c>
      <c r="F10" s="35">
        <v>5.5</v>
      </c>
      <c r="G10" s="22">
        <v>42751</v>
      </c>
      <c r="H10" s="4"/>
      <c r="I10" s="4"/>
      <c r="J10" s="20" t="s">
        <v>1644</v>
      </c>
      <c r="K10" s="3" t="s">
        <v>1649</v>
      </c>
      <c r="L10" s="3"/>
    </row>
    <row r="11" spans="1:12">
      <c r="A11" s="4" t="s">
        <v>476</v>
      </c>
      <c r="B11" s="4" t="s">
        <v>407</v>
      </c>
      <c r="C11" s="4" t="s">
        <v>410</v>
      </c>
      <c r="D11" s="4" t="s">
        <v>411</v>
      </c>
      <c r="E11" s="5" t="s">
        <v>409</v>
      </c>
      <c r="F11" s="35">
        <v>-5.8999999999999997E-2</v>
      </c>
      <c r="G11" s="22"/>
      <c r="H11" s="18"/>
      <c r="I11" s="4"/>
      <c r="J11" s="20" t="s">
        <v>408</v>
      </c>
      <c r="K11" s="3"/>
      <c r="L11" s="3"/>
    </row>
    <row r="12" spans="1:12">
      <c r="A12" s="6" t="s">
        <v>478</v>
      </c>
      <c r="B12" s="4" t="s">
        <v>477</v>
      </c>
      <c r="C12" s="4" t="s">
        <v>480</v>
      </c>
      <c r="D12" s="4" t="s">
        <v>481</v>
      </c>
      <c r="E12" s="5" t="s">
        <v>479</v>
      </c>
      <c r="F12" s="35"/>
      <c r="G12" s="22"/>
      <c r="H12" s="18"/>
      <c r="I12" s="4"/>
      <c r="J12" s="20" t="s">
        <v>482</v>
      </c>
      <c r="K12" s="3"/>
      <c r="L12" s="3"/>
    </row>
    <row r="13" spans="1:12">
      <c r="A13" s="6" t="s">
        <v>1579</v>
      </c>
      <c r="B13" s="4" t="s">
        <v>1578</v>
      </c>
      <c r="C13" s="4" t="s">
        <v>1581</v>
      </c>
      <c r="D13" s="4" t="s">
        <v>1582</v>
      </c>
      <c r="E13" s="5" t="s">
        <v>1580</v>
      </c>
      <c r="F13" s="35">
        <v>376.8</v>
      </c>
      <c r="G13" s="22">
        <v>28560</v>
      </c>
      <c r="H13" s="18"/>
      <c r="I13" s="4"/>
      <c r="J13" s="20" t="s">
        <v>1583</v>
      </c>
      <c r="K13" s="3" t="s">
        <v>1584</v>
      </c>
      <c r="L13" s="3" t="s">
        <v>1585</v>
      </c>
    </row>
    <row r="14" spans="1:12">
      <c r="A14" s="6" t="s">
        <v>446</v>
      </c>
      <c r="B14" s="4" t="s">
        <v>445</v>
      </c>
      <c r="C14" s="4" t="s">
        <v>448</v>
      </c>
      <c r="D14" s="4" t="s">
        <v>449</v>
      </c>
      <c r="E14" s="5" t="s">
        <v>447</v>
      </c>
      <c r="F14" s="35"/>
      <c r="G14" s="22">
        <v>7684000</v>
      </c>
      <c r="H14" s="4" t="s">
        <v>6</v>
      </c>
      <c r="I14" s="4"/>
      <c r="J14" s="20" t="s">
        <v>450</v>
      </c>
      <c r="K14" s="3"/>
      <c r="L14" s="3"/>
    </row>
    <row r="15" spans="1:12">
      <c r="A15" s="6" t="s">
        <v>591</v>
      </c>
      <c r="B15" s="4" t="s">
        <v>445</v>
      </c>
      <c r="C15" s="4" t="s">
        <v>592</v>
      </c>
      <c r="D15" s="4" t="s">
        <v>593</v>
      </c>
      <c r="E15" s="5" t="s">
        <v>594</v>
      </c>
      <c r="F15" s="35"/>
      <c r="G15" s="23"/>
      <c r="H15" s="4"/>
      <c r="I15" s="4"/>
      <c r="J15" s="3" t="s">
        <v>595</v>
      </c>
      <c r="K15" s="3"/>
      <c r="L15" s="3"/>
    </row>
    <row r="16" spans="1:12">
      <c r="A16" s="6" t="s">
        <v>744</v>
      </c>
      <c r="B16" s="4" t="s">
        <v>445</v>
      </c>
      <c r="C16" s="4" t="s">
        <v>746</v>
      </c>
      <c r="D16" s="4" t="s">
        <v>747</v>
      </c>
      <c r="E16" s="5" t="s">
        <v>745</v>
      </c>
      <c r="F16" s="35"/>
      <c r="G16" s="35"/>
      <c r="H16" s="4"/>
      <c r="I16" s="35"/>
      <c r="J16" s="3" t="s">
        <v>748</v>
      </c>
    </row>
    <row r="17" spans="1:12">
      <c r="A17" s="6" t="s">
        <v>1270</v>
      </c>
      <c r="B17" s="4" t="s">
        <v>445</v>
      </c>
      <c r="C17" s="4" t="s">
        <v>1272</v>
      </c>
      <c r="D17" s="4" t="s">
        <v>1273</v>
      </c>
      <c r="E17" s="5" t="s">
        <v>1271</v>
      </c>
      <c r="F17" s="35"/>
      <c r="G17" s="35"/>
      <c r="H17" s="4"/>
      <c r="I17" s="35"/>
      <c r="J17" s="3" t="s">
        <v>1274</v>
      </c>
    </row>
    <row r="18" spans="1:12">
      <c r="A18" s="6" t="s">
        <v>90</v>
      </c>
      <c r="B18" s="18" t="s">
        <v>87</v>
      </c>
      <c r="C18" s="4" t="s">
        <v>91</v>
      </c>
      <c r="D18" s="4" t="s">
        <v>92</v>
      </c>
      <c r="E18" s="5" t="s">
        <v>93</v>
      </c>
      <c r="F18" s="21">
        <v>150.01</v>
      </c>
      <c r="G18" s="18">
        <f>260000+6000+16500+169000+103500+1425+6000+1140</f>
        <v>563565</v>
      </c>
      <c r="H18" s="4" t="s">
        <v>6</v>
      </c>
      <c r="I18" s="21">
        <v>150.01</v>
      </c>
      <c r="J18" s="20" t="s">
        <v>88</v>
      </c>
      <c r="K18" s="3" t="s">
        <v>89</v>
      </c>
      <c r="L18" s="19"/>
    </row>
    <row r="19" spans="1:12">
      <c r="A19" s="6" t="s">
        <v>154</v>
      </c>
      <c r="B19" s="4" t="s">
        <v>87</v>
      </c>
      <c r="C19" s="4" t="s">
        <v>156</v>
      </c>
      <c r="D19" s="4" t="s">
        <v>157</v>
      </c>
      <c r="E19" s="5" t="s">
        <v>155</v>
      </c>
      <c r="F19" s="35">
        <f>2484.6+1113.75</f>
        <v>3598.35</v>
      </c>
      <c r="G19" s="23">
        <f>(480*30000)+(165*30000)</f>
        <v>19350000</v>
      </c>
      <c r="H19" s="4" t="s">
        <v>6</v>
      </c>
      <c r="I19" s="4">
        <f>2484.6+1113.75</f>
        <v>3598.35</v>
      </c>
      <c r="J19" s="20" t="s">
        <v>158</v>
      </c>
      <c r="K19" s="3"/>
      <c r="L19" s="19"/>
    </row>
    <row r="20" spans="1:12">
      <c r="A20" s="6" t="s">
        <v>175</v>
      </c>
      <c r="B20" s="4" t="s">
        <v>87</v>
      </c>
      <c r="C20" s="4" t="s">
        <v>177</v>
      </c>
      <c r="D20" s="4" t="s">
        <v>178</v>
      </c>
      <c r="E20" s="5" t="s">
        <v>176</v>
      </c>
      <c r="F20" s="23">
        <v>45</v>
      </c>
      <c r="G20" s="23">
        <v>629</v>
      </c>
      <c r="H20" s="4" t="s">
        <v>6</v>
      </c>
      <c r="I20" s="4">
        <v>45</v>
      </c>
      <c r="J20" s="20" t="s">
        <v>179</v>
      </c>
      <c r="K20" s="3" t="s">
        <v>180</v>
      </c>
      <c r="L20" s="19"/>
    </row>
    <row r="21" spans="1:12">
      <c r="A21" s="6" t="s">
        <v>417</v>
      </c>
      <c r="B21" s="4" t="s">
        <v>87</v>
      </c>
      <c r="C21" s="4" t="s">
        <v>419</v>
      </c>
      <c r="D21" s="4" t="s">
        <v>420</v>
      </c>
      <c r="E21" s="5" t="s">
        <v>418</v>
      </c>
      <c r="F21" s="35"/>
      <c r="G21" s="23"/>
      <c r="H21" s="4" t="s">
        <v>6</v>
      </c>
      <c r="I21" s="4">
        <v>0</v>
      </c>
      <c r="J21" s="20" t="s">
        <v>421</v>
      </c>
      <c r="K21" s="3"/>
      <c r="L21" s="19"/>
    </row>
    <row r="22" spans="1:12">
      <c r="A22" s="6" t="s">
        <v>522</v>
      </c>
      <c r="B22" s="4" t="s">
        <v>87</v>
      </c>
      <c r="C22" s="4" t="s">
        <v>524</v>
      </c>
      <c r="D22" s="4" t="s">
        <v>525</v>
      </c>
      <c r="E22" s="5" t="s">
        <v>523</v>
      </c>
      <c r="F22" s="35"/>
      <c r="G22" s="23"/>
      <c r="H22" s="4"/>
      <c r="I22" s="4"/>
      <c r="J22" s="20" t="s">
        <v>526</v>
      </c>
      <c r="K22" s="3"/>
      <c r="L22" s="19"/>
    </row>
    <row r="23" spans="1:12">
      <c r="A23" s="6" t="s">
        <v>599</v>
      </c>
      <c r="B23" s="4" t="s">
        <v>87</v>
      </c>
      <c r="C23" s="4" t="s">
        <v>600</v>
      </c>
      <c r="D23" s="4" t="s">
        <v>601</v>
      </c>
      <c r="E23" s="5" t="s">
        <v>602</v>
      </c>
      <c r="F23" s="35"/>
      <c r="G23" s="4"/>
      <c r="H23" s="4" t="s">
        <v>6</v>
      </c>
      <c r="I23" s="4"/>
      <c r="J23" s="3" t="s">
        <v>603</v>
      </c>
    </row>
    <row r="24" spans="1:12">
      <c r="A24" s="6" t="s">
        <v>676</v>
      </c>
      <c r="B24" s="4" t="s">
        <v>87</v>
      </c>
      <c r="C24" s="4" t="s">
        <v>678</v>
      </c>
      <c r="D24" s="4" t="s">
        <v>679</v>
      </c>
      <c r="E24" s="5" t="s">
        <v>677</v>
      </c>
      <c r="F24" s="35">
        <f>0.0003*75425</f>
        <v>22.627499999999998</v>
      </c>
      <c r="G24" s="35">
        <f>6833.9+257635.8+23340+4080+1760+2720+12240+880+6480+225</f>
        <v>316194.7</v>
      </c>
      <c r="H24" s="4" t="s">
        <v>6</v>
      </c>
      <c r="I24" s="35">
        <f>0.0003*75425</f>
        <v>22.627499999999998</v>
      </c>
      <c r="J24" s="3" t="s">
        <v>680</v>
      </c>
    </row>
    <row r="25" spans="1:12">
      <c r="A25" s="4" t="s">
        <v>700</v>
      </c>
      <c r="B25" s="4" t="s">
        <v>87</v>
      </c>
      <c r="C25" s="4" t="s">
        <v>702</v>
      </c>
      <c r="D25" s="4" t="s">
        <v>703</v>
      </c>
      <c r="E25" s="5" t="s">
        <v>701</v>
      </c>
      <c r="F25" s="35"/>
      <c r="G25" s="35">
        <f>6871.6+262347.8+4160+14064+9376+42192</f>
        <v>339011.39999999997</v>
      </c>
      <c r="H25" s="4"/>
      <c r="I25" s="35"/>
      <c r="J25" s="3" t="s">
        <v>699</v>
      </c>
    </row>
    <row r="26" spans="1:12">
      <c r="A26" s="6" t="s">
        <v>808</v>
      </c>
      <c r="B26" s="4" t="s">
        <v>87</v>
      </c>
      <c r="C26" s="4" t="s">
        <v>810</v>
      </c>
      <c r="D26" s="4" t="s">
        <v>811</v>
      </c>
      <c r="E26" s="5" t="s">
        <v>809</v>
      </c>
      <c r="F26" s="35"/>
      <c r="G26" s="23">
        <f>7203+8856+15449+59036</f>
        <v>90544</v>
      </c>
      <c r="H26" s="4"/>
      <c r="I26" s="35"/>
      <c r="J26" s="3" t="s">
        <v>812</v>
      </c>
      <c r="K26" s="3" t="s">
        <v>813</v>
      </c>
    </row>
    <row r="27" spans="1:12">
      <c r="A27" s="6" t="s">
        <v>889</v>
      </c>
      <c r="B27" s="4" t="s">
        <v>87</v>
      </c>
      <c r="C27" s="4" t="s">
        <v>891</v>
      </c>
      <c r="D27" s="4" t="s">
        <v>92</v>
      </c>
      <c r="E27" s="5" t="s">
        <v>890</v>
      </c>
      <c r="F27" s="35">
        <v>25.56</v>
      </c>
      <c r="G27" s="23">
        <v>26295</v>
      </c>
      <c r="H27" s="4"/>
      <c r="I27" s="35"/>
      <c r="J27" s="3" t="s">
        <v>892</v>
      </c>
      <c r="K27" s="3"/>
    </row>
    <row r="28" spans="1:12">
      <c r="A28" s="6" t="s">
        <v>1152</v>
      </c>
      <c r="B28" s="4" t="s">
        <v>87</v>
      </c>
      <c r="C28" s="4" t="s">
        <v>1155</v>
      </c>
      <c r="D28" s="4" t="s">
        <v>1154</v>
      </c>
      <c r="E28" s="5" t="s">
        <v>1153</v>
      </c>
      <c r="F28" s="35">
        <v>80.099999999999994</v>
      </c>
      <c r="G28" s="23">
        <v>817107</v>
      </c>
      <c r="H28" s="4" t="s">
        <v>6</v>
      </c>
      <c r="I28" s="35">
        <v>80.099999999999994</v>
      </c>
      <c r="J28" s="3" t="s">
        <v>1156</v>
      </c>
      <c r="K28" s="3" t="s">
        <v>1157</v>
      </c>
      <c r="L28" s="3" t="s">
        <v>1158</v>
      </c>
    </row>
    <row r="29" spans="1:12">
      <c r="A29" s="6" t="s">
        <v>1213</v>
      </c>
      <c r="B29" s="4" t="s">
        <v>87</v>
      </c>
      <c r="C29" s="4" t="s">
        <v>1215</v>
      </c>
      <c r="D29" s="4" t="s">
        <v>1216</v>
      </c>
      <c r="E29" s="5" t="s">
        <v>1214</v>
      </c>
      <c r="F29" s="35">
        <v>13.57</v>
      </c>
      <c r="G29" s="23">
        <v>135716</v>
      </c>
      <c r="H29" s="4" t="s">
        <v>6</v>
      </c>
      <c r="I29" s="35">
        <f>12.57-22.47-0.75</f>
        <v>-10.649999999999999</v>
      </c>
      <c r="J29" s="3" t="s">
        <v>1211</v>
      </c>
      <c r="K29" s="3" t="s">
        <v>1212</v>
      </c>
      <c r="L29" s="3"/>
    </row>
    <row r="30" spans="1:12">
      <c r="A30" s="6" t="s">
        <v>1433</v>
      </c>
      <c r="B30" s="4" t="s">
        <v>87</v>
      </c>
      <c r="C30" s="4" t="s">
        <v>1436</v>
      </c>
      <c r="D30" s="4" t="s">
        <v>1435</v>
      </c>
      <c r="E30" s="5" t="s">
        <v>1434</v>
      </c>
      <c r="F30" s="35"/>
      <c r="G30" s="23"/>
      <c r="H30" s="4" t="s">
        <v>6</v>
      </c>
      <c r="I30" s="35"/>
      <c r="J30" s="3" t="s">
        <v>1437</v>
      </c>
      <c r="K30" s="3"/>
      <c r="L30" s="3"/>
    </row>
    <row r="31" spans="1:12">
      <c r="A31" s="6" t="s">
        <v>1514</v>
      </c>
      <c r="B31" s="4" t="s">
        <v>87</v>
      </c>
      <c r="C31" s="4" t="s">
        <v>1516</v>
      </c>
      <c r="D31" s="4" t="s">
        <v>1517</v>
      </c>
      <c r="E31" s="5" t="s">
        <v>1515</v>
      </c>
      <c r="F31" s="35"/>
      <c r="G31" s="23"/>
      <c r="H31" s="4"/>
      <c r="I31" s="35"/>
      <c r="J31" s="3" t="s">
        <v>1518</v>
      </c>
      <c r="K31" s="3"/>
      <c r="L31" s="3"/>
    </row>
    <row r="32" spans="1:12">
      <c r="A32" s="6" t="s">
        <v>1650</v>
      </c>
      <c r="B32" s="4" t="s">
        <v>87</v>
      </c>
      <c r="C32" s="4" t="s">
        <v>1652</v>
      </c>
      <c r="D32" s="4" t="s">
        <v>1653</v>
      </c>
      <c r="E32" s="5" t="s">
        <v>1651</v>
      </c>
      <c r="F32" s="35"/>
      <c r="G32" s="23"/>
      <c r="H32" s="4"/>
      <c r="I32" s="35"/>
      <c r="J32" s="3" t="s">
        <v>1654</v>
      </c>
      <c r="K32" s="3"/>
      <c r="L32" s="3"/>
    </row>
    <row r="33" spans="1:11">
      <c r="A33" s="4" t="s">
        <v>18</v>
      </c>
      <c r="B33" s="4" t="s">
        <v>7</v>
      </c>
      <c r="C33" s="4" t="s">
        <v>20</v>
      </c>
      <c r="D33" s="4" t="s">
        <v>21</v>
      </c>
      <c r="E33" s="5" t="s">
        <v>19</v>
      </c>
      <c r="F33" s="35"/>
      <c r="G33" s="4">
        <f>2568445-2443205</f>
        <v>125240</v>
      </c>
      <c r="H33" s="4" t="s">
        <v>6</v>
      </c>
      <c r="I33" s="4"/>
      <c r="J33" s="3" t="s">
        <v>17</v>
      </c>
    </row>
    <row r="34" spans="1:11">
      <c r="A34" s="6" t="s">
        <v>342</v>
      </c>
      <c r="B34" s="4" t="s">
        <v>341</v>
      </c>
      <c r="C34" s="4" t="s">
        <v>344</v>
      </c>
      <c r="D34" s="4" t="s">
        <v>345</v>
      </c>
      <c r="E34" s="5" t="s">
        <v>343</v>
      </c>
      <c r="F34" s="35">
        <f>23.4+81.4</f>
        <v>104.80000000000001</v>
      </c>
      <c r="G34" s="23">
        <v>391212</v>
      </c>
      <c r="H34" s="4"/>
      <c r="I34" s="4"/>
      <c r="J34" s="3" t="s">
        <v>346</v>
      </c>
    </row>
    <row r="35" spans="1:11">
      <c r="A35" s="6" t="s">
        <v>577</v>
      </c>
      <c r="B35" s="4" t="s">
        <v>341</v>
      </c>
      <c r="C35" s="4" t="s">
        <v>579</v>
      </c>
      <c r="D35" s="4" t="s">
        <v>580</v>
      </c>
      <c r="E35" s="5" t="s">
        <v>578</v>
      </c>
      <c r="F35" s="35">
        <v>57.97</v>
      </c>
      <c r="G35" s="23">
        <v>1562500</v>
      </c>
      <c r="H35" s="4"/>
      <c r="I35" s="4"/>
      <c r="J35" s="3" t="s">
        <v>576</v>
      </c>
    </row>
    <row r="36" spans="1:11">
      <c r="A36" s="6" t="s">
        <v>704</v>
      </c>
      <c r="B36" s="4" t="s">
        <v>341</v>
      </c>
      <c r="C36" s="4" t="s">
        <v>706</v>
      </c>
      <c r="D36" s="4" t="s">
        <v>707</v>
      </c>
      <c r="E36" s="5" t="s">
        <v>705</v>
      </c>
      <c r="F36" s="35">
        <v>1.39</v>
      </c>
      <c r="G36" s="23">
        <v>13910</v>
      </c>
      <c r="H36" s="4" t="s">
        <v>6</v>
      </c>
      <c r="I36" s="35">
        <v>1.39</v>
      </c>
      <c r="J36" s="3" t="s">
        <v>708</v>
      </c>
    </row>
    <row r="37" spans="1:11">
      <c r="A37" s="6" t="s">
        <v>709</v>
      </c>
      <c r="B37" s="4" t="s">
        <v>341</v>
      </c>
      <c r="C37" s="4" t="s">
        <v>711</v>
      </c>
      <c r="D37" s="4" t="s">
        <v>712</v>
      </c>
      <c r="E37" s="5" t="s">
        <v>710</v>
      </c>
      <c r="F37" s="35">
        <v>3.1E-2</v>
      </c>
      <c r="G37" s="23">
        <v>684</v>
      </c>
      <c r="H37" s="4" t="s">
        <v>6</v>
      </c>
      <c r="I37" s="35">
        <v>3.1E-2</v>
      </c>
      <c r="J37" s="3" t="s">
        <v>713</v>
      </c>
    </row>
    <row r="38" spans="1:11">
      <c r="A38" s="6" t="s">
        <v>829</v>
      </c>
      <c r="B38" s="4" t="s">
        <v>341</v>
      </c>
      <c r="C38" s="4" t="s">
        <v>831</v>
      </c>
      <c r="D38" s="4" t="s">
        <v>832</v>
      </c>
      <c r="E38" s="5" t="s">
        <v>830</v>
      </c>
      <c r="F38" s="35">
        <f>(191.8*6)</f>
        <v>1150.8000000000002</v>
      </c>
      <c r="G38" s="23">
        <v>2118831.2799999998</v>
      </c>
      <c r="H38" s="4"/>
      <c r="I38" s="35"/>
      <c r="J38" s="3" t="s">
        <v>827</v>
      </c>
      <c r="K38" s="3" t="s">
        <v>828</v>
      </c>
    </row>
    <row r="39" spans="1:11">
      <c r="A39" s="6" t="s">
        <v>1260</v>
      </c>
      <c r="B39" s="4" t="s">
        <v>341</v>
      </c>
      <c r="C39" s="4" t="s">
        <v>1262</v>
      </c>
      <c r="D39" s="4" t="s">
        <v>1263</v>
      </c>
      <c r="E39" s="5" t="s">
        <v>1261</v>
      </c>
      <c r="F39" s="35">
        <f>1.58+0.45+0.36+0.5+30.7</f>
        <v>33.589999999999996</v>
      </c>
      <c r="G39" s="23">
        <v>13901.5</v>
      </c>
      <c r="H39" s="4" t="s">
        <v>6</v>
      </c>
      <c r="I39" s="35">
        <f>33.59-530.41</f>
        <v>-496.81999999999994</v>
      </c>
      <c r="J39" s="3" t="s">
        <v>1259</v>
      </c>
      <c r="K39" s="3" t="s">
        <v>1264</v>
      </c>
    </row>
    <row r="40" spans="1:11">
      <c r="A40" s="6" t="s">
        <v>1429</v>
      </c>
      <c r="B40" s="4" t="s">
        <v>341</v>
      </c>
      <c r="C40" s="4" t="s">
        <v>1431</v>
      </c>
      <c r="D40" s="4" t="s">
        <v>1432</v>
      </c>
      <c r="E40" s="5" t="s">
        <v>1430</v>
      </c>
      <c r="F40" s="35">
        <v>30.32</v>
      </c>
      <c r="G40" s="23">
        <v>2089618</v>
      </c>
      <c r="H40" s="4" t="s">
        <v>6</v>
      </c>
      <c r="I40" s="35">
        <v>30.32</v>
      </c>
      <c r="J40" s="3" t="s">
        <v>1428</v>
      </c>
      <c r="K40" s="3"/>
    </row>
    <row r="41" spans="1:11">
      <c r="A41" s="6" t="s">
        <v>1485</v>
      </c>
      <c r="B41" s="4" t="s">
        <v>341</v>
      </c>
      <c r="C41" s="4" t="s">
        <v>1487</v>
      </c>
      <c r="D41" s="4" t="s">
        <v>1488</v>
      </c>
      <c r="E41" s="5" t="s">
        <v>1486</v>
      </c>
      <c r="F41" s="35">
        <f>0.014+60+90+125+145+160</f>
        <v>580.01400000000001</v>
      </c>
      <c r="G41" s="23">
        <v>489</v>
      </c>
      <c r="H41" s="4"/>
      <c r="I41" s="35"/>
      <c r="J41" s="3" t="s">
        <v>1483</v>
      </c>
      <c r="K41" s="3" t="s">
        <v>1484</v>
      </c>
    </row>
    <row r="42" spans="1:11">
      <c r="A42" s="6" t="s">
        <v>1504</v>
      </c>
      <c r="B42" s="4" t="s">
        <v>341</v>
      </c>
      <c r="C42" s="4" t="s">
        <v>1506</v>
      </c>
      <c r="D42" s="4" t="s">
        <v>1507</v>
      </c>
      <c r="E42" s="5" t="s">
        <v>1505</v>
      </c>
      <c r="F42" s="23">
        <f>480+620+1061+1511+2058</f>
        <v>5730</v>
      </c>
      <c r="G42" s="23"/>
      <c r="H42" s="4" t="s">
        <v>6</v>
      </c>
      <c r="I42" s="35">
        <f>2058-1540</f>
        <v>518</v>
      </c>
      <c r="J42" s="3" t="s">
        <v>1508</v>
      </c>
      <c r="K42" s="3"/>
    </row>
    <row r="43" spans="1:11">
      <c r="A43" s="6" t="s">
        <v>1553</v>
      </c>
      <c r="B43" s="4" t="s">
        <v>341</v>
      </c>
      <c r="C43" s="4" t="s">
        <v>1555</v>
      </c>
      <c r="D43" s="4" t="s">
        <v>1556</v>
      </c>
      <c r="E43" s="5" t="s">
        <v>1554</v>
      </c>
      <c r="F43" s="23">
        <v>8.1000000000000003E-2</v>
      </c>
      <c r="G43" s="23">
        <v>2267</v>
      </c>
      <c r="H43" s="4"/>
      <c r="I43" s="35"/>
      <c r="J43" s="3" t="s">
        <v>1552</v>
      </c>
      <c r="K43" s="3"/>
    </row>
    <row r="44" spans="1:11">
      <c r="A44" s="6" t="s">
        <v>1557</v>
      </c>
      <c r="B44" s="4" t="s">
        <v>341</v>
      </c>
      <c r="C44" s="4" t="s">
        <v>1559</v>
      </c>
      <c r="D44" s="4" t="s">
        <v>1560</v>
      </c>
      <c r="E44" s="5" t="s">
        <v>1558</v>
      </c>
      <c r="F44" s="23"/>
      <c r="G44" s="23">
        <f>6273199+(11*6293.5)+26520+(1291*821)</f>
        <v>7428858.5</v>
      </c>
      <c r="H44" s="4"/>
      <c r="I44" s="35"/>
      <c r="J44" s="3" t="s">
        <v>1561</v>
      </c>
      <c r="K44" s="3"/>
    </row>
    <row r="45" spans="1:11">
      <c r="A45" s="6" t="s">
        <v>1623</v>
      </c>
      <c r="B45" s="4" t="s">
        <v>341</v>
      </c>
      <c r="C45" s="4" t="s">
        <v>1625</v>
      </c>
      <c r="D45" s="4" t="s">
        <v>1626</v>
      </c>
      <c r="E45" s="5" t="s">
        <v>1624</v>
      </c>
      <c r="F45" s="23">
        <f>-110+-20+-500</f>
        <v>-630</v>
      </c>
      <c r="G45" s="23">
        <v>10400</v>
      </c>
      <c r="H45" s="4" t="s">
        <v>6</v>
      </c>
      <c r="I45" s="23">
        <f>-110+-20+-500+68.7</f>
        <v>-561.29999999999995</v>
      </c>
      <c r="J45" s="3" t="s">
        <v>1621</v>
      </c>
      <c r="K45" s="3" t="s">
        <v>1622</v>
      </c>
    </row>
    <row r="46" spans="1:11">
      <c r="A46" s="6" t="s">
        <v>1627</v>
      </c>
      <c r="B46" s="4" t="s">
        <v>341</v>
      </c>
      <c r="C46" s="4" t="s">
        <v>1629</v>
      </c>
      <c r="D46" s="4" t="s">
        <v>1630</v>
      </c>
      <c r="E46" s="5" t="s">
        <v>1628</v>
      </c>
      <c r="F46" s="23">
        <v>-940</v>
      </c>
      <c r="G46" s="23">
        <f>-(454800*0.25)-2400000-700000-6534000-1305-147000</f>
        <v>-9896005</v>
      </c>
      <c r="H46" s="4" t="s">
        <v>6</v>
      </c>
      <c r="I46" s="23">
        <v>2.5</v>
      </c>
      <c r="J46" s="3" t="s">
        <v>1631</v>
      </c>
      <c r="K46" s="3" t="s">
        <v>1632</v>
      </c>
    </row>
    <row r="47" spans="1:11">
      <c r="A47" s="4" t="s">
        <v>995</v>
      </c>
      <c r="B47" s="4" t="s">
        <v>993</v>
      </c>
      <c r="C47" s="4" t="s">
        <v>997</v>
      </c>
      <c r="D47" s="4" t="s">
        <v>998</v>
      </c>
      <c r="E47" s="5" t="s">
        <v>996</v>
      </c>
      <c r="F47" s="35">
        <f>0.141+649</f>
        <v>649.14099999999996</v>
      </c>
      <c r="G47" s="23">
        <v>2336</v>
      </c>
      <c r="H47" s="4" t="s">
        <v>6</v>
      </c>
      <c r="I47" s="35">
        <f>0.141+649</f>
        <v>649.14099999999996</v>
      </c>
      <c r="J47" s="3" t="s">
        <v>994</v>
      </c>
      <c r="K47" s="3" t="s">
        <v>999</v>
      </c>
    </row>
    <row r="48" spans="1:11">
      <c r="A48" s="4" t="s">
        <v>1051</v>
      </c>
      <c r="B48" s="4" t="s">
        <v>993</v>
      </c>
      <c r="C48" s="4" t="s">
        <v>1053</v>
      </c>
      <c r="D48" s="4" t="s">
        <v>1054</v>
      </c>
      <c r="E48" s="5" t="s">
        <v>1052</v>
      </c>
      <c r="F48" s="35"/>
      <c r="G48" s="23"/>
      <c r="H48" s="4"/>
      <c r="I48" s="35"/>
      <c r="J48" s="3" t="s">
        <v>1055</v>
      </c>
      <c r="K48" s="3"/>
    </row>
    <row r="49" spans="1:12">
      <c r="A49" s="4" t="s">
        <v>1095</v>
      </c>
      <c r="B49" s="4" t="s">
        <v>993</v>
      </c>
      <c r="C49" s="4" t="s">
        <v>1097</v>
      </c>
      <c r="D49" s="4" t="s">
        <v>1098</v>
      </c>
      <c r="E49" s="5" t="s">
        <v>1096</v>
      </c>
      <c r="F49" s="35">
        <v>21.4</v>
      </c>
      <c r="G49" s="23">
        <f>470+99006</f>
        <v>99476</v>
      </c>
      <c r="H49" s="4" t="s">
        <v>6</v>
      </c>
      <c r="I49" s="35">
        <v>21.4</v>
      </c>
      <c r="J49" s="3" t="s">
        <v>1093</v>
      </c>
      <c r="K49" s="3" t="s">
        <v>1094</v>
      </c>
    </row>
    <row r="50" spans="1:12">
      <c r="A50" s="4" t="s">
        <v>1224</v>
      </c>
      <c r="B50" s="4" t="s">
        <v>993</v>
      </c>
      <c r="C50" s="4" t="s">
        <v>1226</v>
      </c>
      <c r="D50" s="4" t="s">
        <v>1227</v>
      </c>
      <c r="E50" s="5" t="s">
        <v>1225</v>
      </c>
      <c r="F50" s="35">
        <f>0.662+23.2</f>
        <v>23.861999999999998</v>
      </c>
      <c r="G50" s="23">
        <f>9105+69120+7168</f>
        <v>85393</v>
      </c>
      <c r="H50" s="4"/>
      <c r="I50" s="35"/>
      <c r="J50" s="3" t="s">
        <v>1222</v>
      </c>
      <c r="K50" s="3" t="s">
        <v>1223</v>
      </c>
    </row>
    <row r="51" spans="1:12">
      <c r="A51" s="4" t="s">
        <v>1519</v>
      </c>
      <c r="B51" s="4" t="s">
        <v>993</v>
      </c>
      <c r="C51" s="4" t="s">
        <v>1522</v>
      </c>
      <c r="D51" s="4" t="s">
        <v>1523</v>
      </c>
      <c r="E51" s="5" t="s">
        <v>1521</v>
      </c>
      <c r="F51" s="35">
        <v>5.5E-2</v>
      </c>
      <c r="G51" s="23">
        <v>-38.5</v>
      </c>
      <c r="H51" s="4"/>
      <c r="I51" s="35"/>
      <c r="J51" s="3" t="s">
        <v>1520</v>
      </c>
      <c r="K51" s="3" t="s">
        <v>1524</v>
      </c>
    </row>
    <row r="52" spans="1:12">
      <c r="A52" s="6" t="s">
        <v>218</v>
      </c>
      <c r="B52" s="4" t="s">
        <v>241</v>
      </c>
      <c r="C52" s="4" t="s">
        <v>242</v>
      </c>
      <c r="D52" s="4" t="s">
        <v>243</v>
      </c>
      <c r="E52" s="5" t="s">
        <v>244</v>
      </c>
      <c r="F52" s="35"/>
      <c r="G52" s="23">
        <v>63440</v>
      </c>
      <c r="H52" s="4"/>
      <c r="I52" s="4"/>
      <c r="J52" s="3" t="s">
        <v>245</v>
      </c>
    </row>
    <row r="53" spans="1:12">
      <c r="A53" s="18" t="s">
        <v>1229</v>
      </c>
      <c r="B53" s="4" t="s">
        <v>241</v>
      </c>
      <c r="C53" s="4" t="s">
        <v>1231</v>
      </c>
      <c r="D53" s="4" t="s">
        <v>1232</v>
      </c>
      <c r="E53" s="5" t="s">
        <v>1230</v>
      </c>
      <c r="F53" s="35"/>
      <c r="G53" s="23">
        <v>28764</v>
      </c>
      <c r="H53" s="4"/>
      <c r="I53" s="4"/>
      <c r="J53" s="3" t="s">
        <v>1228</v>
      </c>
    </row>
    <row r="54" spans="1:12">
      <c r="A54" s="18" t="s">
        <v>510</v>
      </c>
      <c r="B54" s="4" t="s">
        <v>511</v>
      </c>
      <c r="C54" s="4" t="s">
        <v>513</v>
      </c>
      <c r="D54" s="4" t="s">
        <v>514</v>
      </c>
      <c r="E54" s="5" t="s">
        <v>512</v>
      </c>
      <c r="F54" s="35"/>
      <c r="G54" s="23"/>
      <c r="H54" s="4"/>
      <c r="I54" s="4"/>
      <c r="J54" s="3" t="s">
        <v>515</v>
      </c>
    </row>
    <row r="55" spans="1:12">
      <c r="A55" s="4" t="s">
        <v>880</v>
      </c>
      <c r="B55" s="4" t="s">
        <v>878</v>
      </c>
      <c r="C55" s="4" t="s">
        <v>882</v>
      </c>
      <c r="D55" s="4" t="s">
        <v>883</v>
      </c>
      <c r="E55" s="5" t="s">
        <v>881</v>
      </c>
      <c r="F55" s="35"/>
      <c r="G55" s="23">
        <v>57000</v>
      </c>
      <c r="H55" s="4"/>
      <c r="I55" s="4"/>
      <c r="J55" s="3" t="s">
        <v>879</v>
      </c>
    </row>
    <row r="56" spans="1:12">
      <c r="A56" s="4" t="s">
        <v>885</v>
      </c>
      <c r="B56" s="4" t="s">
        <v>878</v>
      </c>
      <c r="C56" s="4" t="s">
        <v>887</v>
      </c>
      <c r="D56" s="4" t="s">
        <v>888</v>
      </c>
      <c r="E56" s="5" t="s">
        <v>886</v>
      </c>
      <c r="F56" s="35"/>
      <c r="G56" s="23">
        <v>1775</v>
      </c>
      <c r="H56" s="4" t="s">
        <v>6</v>
      </c>
      <c r="I56" s="4"/>
      <c r="J56" s="3" t="s">
        <v>884</v>
      </c>
    </row>
    <row r="57" spans="1:12">
      <c r="A57" s="18" t="s">
        <v>297</v>
      </c>
      <c r="B57" s="4" t="s">
        <v>296</v>
      </c>
      <c r="C57" s="4" t="s">
        <v>299</v>
      </c>
      <c r="D57" s="4" t="s">
        <v>300</v>
      </c>
      <c r="E57" s="5" t="s">
        <v>298</v>
      </c>
      <c r="F57" s="35"/>
      <c r="G57" s="23">
        <v>570</v>
      </c>
      <c r="H57" s="4"/>
      <c r="I57" s="4"/>
      <c r="J57" s="3" t="s">
        <v>301</v>
      </c>
    </row>
    <row r="58" spans="1:12">
      <c r="A58" s="4" t="s">
        <v>686</v>
      </c>
      <c r="B58" s="4" t="s">
        <v>685</v>
      </c>
      <c r="C58" s="4" t="s">
        <v>688</v>
      </c>
      <c r="D58" s="4" t="s">
        <v>689</v>
      </c>
      <c r="E58" s="5" t="s">
        <v>687</v>
      </c>
      <c r="F58" s="35"/>
      <c r="G58" s="23">
        <v>384</v>
      </c>
      <c r="H58" s="4" t="s">
        <v>6</v>
      </c>
      <c r="I58" s="4">
        <v>0</v>
      </c>
      <c r="J58" s="3" t="s">
        <v>690</v>
      </c>
    </row>
    <row r="59" spans="1:12">
      <c r="A59" s="4" t="s">
        <v>319</v>
      </c>
      <c r="B59" s="4" t="s">
        <v>317</v>
      </c>
      <c r="C59" s="4" t="s">
        <v>321</v>
      </c>
      <c r="D59" s="4" t="s">
        <v>322</v>
      </c>
      <c r="E59" s="5" t="s">
        <v>320</v>
      </c>
      <c r="F59" s="35">
        <v>5.87</v>
      </c>
      <c r="G59" s="23">
        <v>233399</v>
      </c>
      <c r="H59" s="4" t="s">
        <v>6</v>
      </c>
      <c r="I59" s="4">
        <v>0</v>
      </c>
      <c r="J59" s="3" t="s">
        <v>318</v>
      </c>
      <c r="K59" s="3" t="s">
        <v>323</v>
      </c>
      <c r="L59" s="3" t="s">
        <v>324</v>
      </c>
    </row>
    <row r="60" spans="1:12">
      <c r="A60" s="4" t="s">
        <v>751</v>
      </c>
      <c r="B60" s="4" t="s">
        <v>317</v>
      </c>
      <c r="C60" s="4" t="s">
        <v>753</v>
      </c>
      <c r="D60" s="4" t="s">
        <v>754</v>
      </c>
      <c r="E60" s="5" t="s">
        <v>752</v>
      </c>
      <c r="F60" s="35">
        <v>0.89200000000000002</v>
      </c>
      <c r="G60" s="23">
        <v>29760</v>
      </c>
      <c r="H60" s="4"/>
      <c r="I60" s="4"/>
      <c r="J60" s="3" t="s">
        <v>749</v>
      </c>
      <c r="K60" s="3" t="s">
        <v>750</v>
      </c>
      <c r="L60" s="3"/>
    </row>
    <row r="61" spans="1:12">
      <c r="A61" s="4" t="s">
        <v>1471</v>
      </c>
      <c r="B61" s="4" t="s">
        <v>317</v>
      </c>
      <c r="C61" s="4" t="s">
        <v>1473</v>
      </c>
      <c r="D61" s="4" t="s">
        <v>1474</v>
      </c>
      <c r="E61" s="5" t="s">
        <v>1472</v>
      </c>
      <c r="F61" s="35"/>
      <c r="G61" s="23"/>
      <c r="H61" s="4" t="s">
        <v>6</v>
      </c>
      <c r="I61" s="4"/>
      <c r="J61" s="3" t="s">
        <v>1470</v>
      </c>
      <c r="K61" s="3"/>
      <c r="L61" s="3"/>
    </row>
    <row r="62" spans="1:12">
      <c r="A62" s="6" t="s">
        <v>373</v>
      </c>
      <c r="B62" s="4" t="s">
        <v>372</v>
      </c>
      <c r="C62" s="4" t="s">
        <v>375</v>
      </c>
      <c r="D62" s="4" t="s">
        <v>376</v>
      </c>
      <c r="E62" s="5" t="s">
        <v>374</v>
      </c>
      <c r="F62" s="35">
        <f>251.53+76.33+76.33</f>
        <v>404.19</v>
      </c>
      <c r="G62" s="23">
        <f>3072000+930000+930000</f>
        <v>4932000</v>
      </c>
      <c r="H62" s="4" t="s">
        <v>6</v>
      </c>
      <c r="I62" s="4">
        <f>251.53+76.33+76.33</f>
        <v>404.19</v>
      </c>
      <c r="J62" s="3" t="s">
        <v>377</v>
      </c>
    </row>
    <row r="63" spans="1:12">
      <c r="A63" s="4" t="s">
        <v>303</v>
      </c>
      <c r="B63" s="4" t="s">
        <v>302</v>
      </c>
      <c r="C63" s="4" t="s">
        <v>305</v>
      </c>
      <c r="D63" s="4" t="s">
        <v>306</v>
      </c>
      <c r="E63" s="5" t="s">
        <v>304</v>
      </c>
      <c r="F63" s="35"/>
      <c r="G63" s="23"/>
      <c r="H63" s="4" t="s">
        <v>6</v>
      </c>
      <c r="I63" s="4">
        <v>0</v>
      </c>
      <c r="J63" s="3" t="s">
        <v>307</v>
      </c>
    </row>
    <row r="64" spans="1:12">
      <c r="A64" s="4" t="s">
        <v>560</v>
      </c>
      <c r="B64" s="4" t="s">
        <v>302</v>
      </c>
      <c r="C64" s="4" t="s">
        <v>562</v>
      </c>
      <c r="D64" s="4" t="s">
        <v>563</v>
      </c>
      <c r="E64" s="5" t="s">
        <v>561</v>
      </c>
      <c r="F64" s="35"/>
      <c r="G64" s="23">
        <v>16280</v>
      </c>
      <c r="H64" s="4" t="s">
        <v>6</v>
      </c>
      <c r="I64" s="4">
        <v>0</v>
      </c>
      <c r="J64" s="3" t="s">
        <v>564</v>
      </c>
    </row>
    <row r="65" spans="1:12">
      <c r="A65" s="4" t="s">
        <v>605</v>
      </c>
      <c r="B65" s="4" t="s">
        <v>302</v>
      </c>
      <c r="C65" s="4" t="s">
        <v>607</v>
      </c>
      <c r="D65" s="4" t="s">
        <v>608</v>
      </c>
      <c r="E65" s="5" t="s">
        <v>606</v>
      </c>
      <c r="F65" s="35">
        <v>14.64</v>
      </c>
      <c r="G65" s="22">
        <f>8717*3</f>
        <v>26151</v>
      </c>
      <c r="H65" s="4" t="s">
        <v>6</v>
      </c>
      <c r="I65" s="4">
        <f>14.64-8</f>
        <v>6.6400000000000006</v>
      </c>
      <c r="J65" s="3" t="s">
        <v>604</v>
      </c>
      <c r="K65" s="3" t="s">
        <v>609</v>
      </c>
    </row>
    <row r="66" spans="1:12">
      <c r="A66" s="4" t="s">
        <v>136</v>
      </c>
      <c r="B66" s="4" t="s">
        <v>134</v>
      </c>
      <c r="C66" s="4" t="s">
        <v>138</v>
      </c>
      <c r="D66" s="4" t="s">
        <v>139</v>
      </c>
      <c r="E66" s="5" t="s">
        <v>137</v>
      </c>
      <c r="F66" s="35">
        <v>2.27</v>
      </c>
      <c r="G66" s="4"/>
      <c r="H66" s="4" t="s">
        <v>6</v>
      </c>
      <c r="I66" s="4">
        <f>2.27-0.476</f>
        <v>1.794</v>
      </c>
      <c r="J66" s="3" t="s">
        <v>135</v>
      </c>
    </row>
    <row r="67" spans="1:12">
      <c r="A67" s="4" t="s">
        <v>160</v>
      </c>
      <c r="B67" s="4" t="s">
        <v>134</v>
      </c>
      <c r="C67" s="4" t="s">
        <v>163</v>
      </c>
      <c r="D67" s="4" t="s">
        <v>162</v>
      </c>
      <c r="E67" s="5" t="s">
        <v>161</v>
      </c>
      <c r="F67" s="35"/>
      <c r="G67" s="4"/>
      <c r="H67" s="4"/>
      <c r="I67" s="4"/>
      <c r="J67" s="3" t="s">
        <v>164</v>
      </c>
    </row>
    <row r="68" spans="1:12">
      <c r="A68" s="6" t="s">
        <v>501</v>
      </c>
      <c r="B68" s="4" t="s">
        <v>134</v>
      </c>
      <c r="C68" s="4" t="s">
        <v>503</v>
      </c>
      <c r="D68" s="4" t="s">
        <v>504</v>
      </c>
      <c r="E68" s="5" t="s">
        <v>502</v>
      </c>
      <c r="F68" s="23">
        <v>5210</v>
      </c>
      <c r="G68" s="4">
        <f>20*63</f>
        <v>1260</v>
      </c>
      <c r="H68" s="4"/>
      <c r="I68" s="4"/>
      <c r="J68" s="3" t="s">
        <v>499</v>
      </c>
      <c r="K68" s="3" t="s">
        <v>500</v>
      </c>
    </row>
    <row r="69" spans="1:12">
      <c r="A69" s="6" t="s">
        <v>529</v>
      </c>
      <c r="B69" s="4" t="s">
        <v>134</v>
      </c>
      <c r="C69" s="4" t="s">
        <v>531</v>
      </c>
      <c r="D69" s="4" t="s">
        <v>532</v>
      </c>
      <c r="E69" s="5" t="s">
        <v>530</v>
      </c>
      <c r="F69" s="35">
        <f>73.6+25.48</f>
        <v>99.08</v>
      </c>
      <c r="G69" s="4">
        <f>20*7</f>
        <v>140</v>
      </c>
      <c r="H69" s="4"/>
      <c r="I69" s="4"/>
      <c r="J69" s="3" t="s">
        <v>527</v>
      </c>
      <c r="K69" s="3" t="s">
        <v>528</v>
      </c>
    </row>
    <row r="70" spans="1:12">
      <c r="A70" s="18" t="s">
        <v>625</v>
      </c>
      <c r="B70" s="4" t="s">
        <v>134</v>
      </c>
      <c r="C70" s="4" t="s">
        <v>627</v>
      </c>
      <c r="D70" s="4" t="s">
        <v>628</v>
      </c>
      <c r="E70" s="5" t="s">
        <v>626</v>
      </c>
      <c r="F70" s="35">
        <f>0.015*60</f>
        <v>0.89999999999999991</v>
      </c>
      <c r="G70" s="4">
        <f>20*60</f>
        <v>1200</v>
      </c>
      <c r="H70" s="4" t="s">
        <v>6</v>
      </c>
      <c r="I70" s="4"/>
      <c r="J70" s="3" t="s">
        <v>629</v>
      </c>
      <c r="K70" s="3" t="s">
        <v>630</v>
      </c>
    </row>
    <row r="71" spans="1:12">
      <c r="A71" s="4" t="s">
        <v>853</v>
      </c>
      <c r="B71" s="4" t="s">
        <v>134</v>
      </c>
      <c r="C71" s="4" t="s">
        <v>855</v>
      </c>
      <c r="D71" s="4" t="s">
        <v>856</v>
      </c>
      <c r="E71" s="5" t="s">
        <v>854</v>
      </c>
      <c r="F71" s="35"/>
      <c r="G71" s="4">
        <f>20*17</f>
        <v>340</v>
      </c>
      <c r="H71" s="4" t="s">
        <v>6</v>
      </c>
      <c r="I71" s="4"/>
      <c r="J71" s="3" t="s">
        <v>851</v>
      </c>
      <c r="K71" s="3" t="s">
        <v>852</v>
      </c>
    </row>
    <row r="72" spans="1:12">
      <c r="A72" s="6" t="s">
        <v>1056</v>
      </c>
      <c r="B72" s="4" t="s">
        <v>134</v>
      </c>
      <c r="C72" s="4" t="s">
        <v>1058</v>
      </c>
      <c r="D72" s="4" t="s">
        <v>1059</v>
      </c>
      <c r="E72" s="5" t="s">
        <v>1057</v>
      </c>
      <c r="F72" s="35">
        <f>(251.9*30)-(110*30)</f>
        <v>4257</v>
      </c>
      <c r="G72" s="4">
        <v>600</v>
      </c>
      <c r="H72" s="4"/>
      <c r="I72" s="4"/>
      <c r="J72" s="3" t="s">
        <v>1060</v>
      </c>
      <c r="K72" s="3" t="s">
        <v>1061</v>
      </c>
      <c r="L72" s="3" t="s">
        <v>1062</v>
      </c>
    </row>
    <row r="73" spans="1:12">
      <c r="A73" s="18" t="s">
        <v>1498</v>
      </c>
      <c r="B73" s="4" t="s">
        <v>134</v>
      </c>
      <c r="C73" s="4" t="s">
        <v>1500</v>
      </c>
      <c r="D73" s="4" t="s">
        <v>1501</v>
      </c>
      <c r="E73" s="5" t="s">
        <v>1499</v>
      </c>
      <c r="F73" s="35"/>
      <c r="G73" s="4">
        <f>58320-4504</f>
        <v>53816</v>
      </c>
      <c r="H73" s="4" t="s">
        <v>6</v>
      </c>
      <c r="I73" s="4">
        <v>0</v>
      </c>
      <c r="J73" s="3" t="s">
        <v>1502</v>
      </c>
      <c r="K73" s="3" t="s">
        <v>1503</v>
      </c>
      <c r="L73" s="3"/>
    </row>
    <row r="74" spans="1:12">
      <c r="A74" s="6" t="s">
        <v>1601</v>
      </c>
      <c r="B74" s="4" t="s">
        <v>134</v>
      </c>
      <c r="C74" s="4" t="s">
        <v>1603</v>
      </c>
      <c r="D74" s="4" t="s">
        <v>1604</v>
      </c>
      <c r="E74" s="5" t="s">
        <v>1602</v>
      </c>
      <c r="F74" s="35"/>
      <c r="G74" s="4"/>
      <c r="H74" s="4"/>
      <c r="I74" s="4"/>
      <c r="J74" s="3" t="s">
        <v>1605</v>
      </c>
      <c r="K74" s="3"/>
      <c r="L74" s="3"/>
    </row>
    <row r="75" spans="1:12">
      <c r="A75" s="18" t="s">
        <v>1612</v>
      </c>
      <c r="B75" s="4" t="s">
        <v>134</v>
      </c>
      <c r="C75" s="4" t="s">
        <v>1614</v>
      </c>
      <c r="D75" s="4" t="s">
        <v>1615</v>
      </c>
      <c r="E75" s="5" t="s">
        <v>1613</v>
      </c>
      <c r="F75" s="35"/>
      <c r="G75" s="4">
        <f>20*2916</f>
        <v>58320</v>
      </c>
      <c r="H75" s="4"/>
      <c r="I75" s="4"/>
      <c r="J75" s="3" t="s">
        <v>1611</v>
      </c>
      <c r="K75" s="3" t="s">
        <v>1503</v>
      </c>
      <c r="L75" s="3"/>
    </row>
    <row r="76" spans="1:12">
      <c r="A76" s="4" t="s">
        <v>1667</v>
      </c>
      <c r="B76" s="4" t="s">
        <v>134</v>
      </c>
      <c r="C76" s="4" t="s">
        <v>1669</v>
      </c>
      <c r="D76" s="4" t="s">
        <v>162</v>
      </c>
      <c r="E76" s="5" t="s">
        <v>1668</v>
      </c>
      <c r="F76" s="35"/>
      <c r="G76" s="4">
        <v>920</v>
      </c>
      <c r="H76" s="4" t="s">
        <v>6</v>
      </c>
      <c r="I76" s="4"/>
      <c r="J76" s="3" t="s">
        <v>1666</v>
      </c>
      <c r="K76" s="3"/>
      <c r="L76" s="3"/>
    </row>
    <row r="77" spans="1:12">
      <c r="A77" s="4" t="s">
        <v>617</v>
      </c>
      <c r="B77" s="4" t="s">
        <v>615</v>
      </c>
      <c r="C77" s="4" t="s">
        <v>619</v>
      </c>
      <c r="D77" s="4" t="s">
        <v>620</v>
      </c>
      <c r="E77" s="5" t="s">
        <v>618</v>
      </c>
      <c r="F77" s="35"/>
      <c r="G77" s="22">
        <v>-4005</v>
      </c>
      <c r="H77" s="4" t="s">
        <v>6</v>
      </c>
      <c r="I77" s="4"/>
      <c r="J77" s="3" t="s">
        <v>616</v>
      </c>
      <c r="K77" s="3"/>
    </row>
    <row r="78" spans="1:12">
      <c r="A78" s="4" t="s">
        <v>79</v>
      </c>
      <c r="B78" s="4" t="s">
        <v>8</v>
      </c>
      <c r="C78" s="4" t="s">
        <v>78</v>
      </c>
      <c r="D78" s="4" t="s">
        <v>80</v>
      </c>
      <c r="E78" s="11" t="s">
        <v>81</v>
      </c>
      <c r="F78" s="35"/>
      <c r="G78" s="4"/>
      <c r="H78" s="4"/>
      <c r="I78" s="4"/>
      <c r="J78" s="13" t="s">
        <v>82</v>
      </c>
      <c r="K78" s="3" t="s">
        <v>83</v>
      </c>
    </row>
    <row r="79" spans="1:12">
      <c r="A79" s="4" t="s">
        <v>32</v>
      </c>
      <c r="B79" s="4" t="s">
        <v>8</v>
      </c>
      <c r="C79" s="4" t="s">
        <v>33</v>
      </c>
      <c r="D79" s="4" t="s">
        <v>35</v>
      </c>
      <c r="E79" s="11" t="s">
        <v>34</v>
      </c>
      <c r="F79" s="35">
        <v>62.99</v>
      </c>
      <c r="G79" s="4">
        <v>1600</v>
      </c>
      <c r="H79" s="4" t="s">
        <v>6</v>
      </c>
      <c r="I79" s="4">
        <f>(11.5+2.7+38+6.4+3+0.3+0.3+0.79)-(7.6+1.7+40+6.6+3+1.6)</f>
        <v>2.4899999999999949</v>
      </c>
      <c r="J79" s="13" t="s">
        <v>85</v>
      </c>
      <c r="K79" s="3" t="s">
        <v>86</v>
      </c>
    </row>
    <row r="80" spans="1:12">
      <c r="A80" s="4" t="s">
        <v>28</v>
      </c>
      <c r="B80" s="4" t="s">
        <v>8</v>
      </c>
      <c r="C80" s="4" t="s">
        <v>29</v>
      </c>
      <c r="D80" s="4" t="s">
        <v>62</v>
      </c>
      <c r="E80" s="5" t="s">
        <v>31</v>
      </c>
      <c r="F80" s="35">
        <v>1.4E-2</v>
      </c>
      <c r="G80" s="4"/>
      <c r="H80" s="4"/>
      <c r="I80" s="4"/>
      <c r="J80" s="3" t="s">
        <v>30</v>
      </c>
    </row>
    <row r="81" spans="1:12">
      <c r="A81" s="4" t="s">
        <v>95</v>
      </c>
      <c r="B81" s="4" t="s">
        <v>8</v>
      </c>
      <c r="C81" s="4" t="s">
        <v>96</v>
      </c>
      <c r="D81" s="4" t="s">
        <v>97</v>
      </c>
      <c r="E81" s="5" t="s">
        <v>98</v>
      </c>
      <c r="F81" s="35"/>
      <c r="G81" s="4"/>
      <c r="H81" s="4" t="s">
        <v>6</v>
      </c>
      <c r="I81" s="4"/>
      <c r="J81" s="3" t="s">
        <v>94</v>
      </c>
    </row>
    <row r="82" spans="1:12">
      <c r="A82" s="4" t="s">
        <v>114</v>
      </c>
      <c r="B82" s="4" t="s">
        <v>8</v>
      </c>
      <c r="C82" s="4" t="s">
        <v>115</v>
      </c>
      <c r="D82" s="4" t="s">
        <v>116</v>
      </c>
      <c r="E82" s="5" t="s">
        <v>117</v>
      </c>
      <c r="F82" s="35">
        <f>0.019+0.011+0.015</f>
        <v>4.4999999999999998E-2</v>
      </c>
      <c r="G82" s="4">
        <f>327+187+253</f>
        <v>767</v>
      </c>
      <c r="H82" s="4"/>
      <c r="I82" s="4"/>
      <c r="J82" s="3" t="s">
        <v>113</v>
      </c>
    </row>
    <row r="83" spans="1:12">
      <c r="A83" s="6" t="s">
        <v>119</v>
      </c>
      <c r="B83" s="4" t="s">
        <v>8</v>
      </c>
      <c r="C83" s="4" t="s">
        <v>121</v>
      </c>
      <c r="D83" s="4" t="s">
        <v>122</v>
      </c>
      <c r="E83" s="5" t="s">
        <v>120</v>
      </c>
      <c r="F83" s="35"/>
      <c r="G83" s="4"/>
      <c r="H83" s="4"/>
      <c r="I83" s="4"/>
      <c r="J83" s="3" t="s">
        <v>118</v>
      </c>
    </row>
    <row r="84" spans="1:12">
      <c r="A84" s="18" t="s">
        <v>459</v>
      </c>
      <c r="B84" s="4" t="s">
        <v>8</v>
      </c>
      <c r="C84" s="4" t="s">
        <v>461</v>
      </c>
      <c r="D84" s="4" t="s">
        <v>462</v>
      </c>
      <c r="E84" s="5" t="s">
        <v>460</v>
      </c>
      <c r="F84" s="35">
        <f>0.1+0.152+3.7+3.1</f>
        <v>7.0519999999999996</v>
      </c>
      <c r="G84" s="4">
        <f>9*485</f>
        <v>4365</v>
      </c>
      <c r="H84" s="4"/>
      <c r="I84" s="4"/>
      <c r="J84" s="3" t="s">
        <v>456</v>
      </c>
      <c r="K84" s="3" t="s">
        <v>457</v>
      </c>
      <c r="L84" s="3" t="s">
        <v>458</v>
      </c>
    </row>
    <row r="85" spans="1:12">
      <c r="A85" s="4" t="s">
        <v>535</v>
      </c>
      <c r="B85" s="4" t="s">
        <v>8</v>
      </c>
      <c r="C85" s="4" t="s">
        <v>537</v>
      </c>
      <c r="D85" s="4" t="s">
        <v>538</v>
      </c>
      <c r="E85" s="5" t="s">
        <v>536</v>
      </c>
      <c r="F85" s="35">
        <f>(1.87*3)+6+1.22</f>
        <v>12.83</v>
      </c>
      <c r="G85" s="4">
        <v>1725</v>
      </c>
      <c r="H85" s="4"/>
      <c r="I85" s="4"/>
      <c r="J85" s="3" t="s">
        <v>533</v>
      </c>
      <c r="K85" s="3" t="s">
        <v>534</v>
      </c>
      <c r="L85" s="3"/>
    </row>
    <row r="86" spans="1:12">
      <c r="A86" s="6" t="s">
        <v>583</v>
      </c>
      <c r="B86" s="4" t="s">
        <v>8</v>
      </c>
      <c r="C86" s="4" t="s">
        <v>585</v>
      </c>
      <c r="D86" s="4" t="s">
        <v>586</v>
      </c>
      <c r="E86" s="5" t="s">
        <v>584</v>
      </c>
      <c r="F86" s="32">
        <f>207.6+9600+207.6</f>
        <v>10015.200000000001</v>
      </c>
      <c r="G86" s="23">
        <v>700296</v>
      </c>
      <c r="H86" s="4" t="s">
        <v>6</v>
      </c>
      <c r="I86" s="4">
        <f>10015.2-10949.1</f>
        <v>-933.89999999999964</v>
      </c>
      <c r="J86" s="3" t="s">
        <v>581</v>
      </c>
      <c r="K86" s="3" t="s">
        <v>582</v>
      </c>
      <c r="L86" s="3"/>
    </row>
    <row r="87" spans="1:12">
      <c r="A87" s="6" t="s">
        <v>610</v>
      </c>
      <c r="B87" s="4" t="s">
        <v>8</v>
      </c>
      <c r="C87" s="4" t="s">
        <v>612</v>
      </c>
      <c r="D87" s="4" t="s">
        <v>613</v>
      </c>
      <c r="E87" s="5" t="s">
        <v>611</v>
      </c>
      <c r="F87" s="32"/>
      <c r="G87" s="23"/>
      <c r="H87" s="4" t="s">
        <v>6</v>
      </c>
      <c r="I87" s="4"/>
      <c r="J87" s="3" t="s">
        <v>614</v>
      </c>
      <c r="K87" s="3"/>
      <c r="L87" s="3"/>
    </row>
    <row r="88" spans="1:12">
      <c r="A88" s="6" t="s">
        <v>610</v>
      </c>
      <c r="B88" s="4" t="s">
        <v>8</v>
      </c>
      <c r="C88" s="4" t="s">
        <v>632</v>
      </c>
      <c r="D88" s="4" t="s">
        <v>633</v>
      </c>
      <c r="E88" s="5" t="s">
        <v>631</v>
      </c>
      <c r="F88" s="32"/>
      <c r="G88" s="23"/>
      <c r="H88" s="4" t="s">
        <v>6</v>
      </c>
      <c r="I88" s="4"/>
      <c r="J88" s="3" t="s">
        <v>634</v>
      </c>
      <c r="K88" s="3"/>
      <c r="L88" s="3"/>
    </row>
    <row r="89" spans="1:12">
      <c r="A89" s="6" t="s">
        <v>846</v>
      </c>
      <c r="B89" s="4" t="s">
        <v>8</v>
      </c>
      <c r="C89" s="4" t="s">
        <v>849</v>
      </c>
      <c r="D89" s="4" t="s">
        <v>848</v>
      </c>
      <c r="E89" s="5" t="s">
        <v>847</v>
      </c>
      <c r="F89" s="32"/>
      <c r="G89" s="23"/>
      <c r="H89" s="4" t="s">
        <v>6</v>
      </c>
      <c r="I89" s="4"/>
      <c r="J89" s="3" t="s">
        <v>850</v>
      </c>
      <c r="K89" s="3"/>
      <c r="L89" s="3"/>
    </row>
    <row r="90" spans="1:12">
      <c r="A90" s="6" t="s">
        <v>858</v>
      </c>
      <c r="B90" s="4" t="s">
        <v>8</v>
      </c>
      <c r="C90" s="4" t="s">
        <v>860</v>
      </c>
      <c r="D90" s="4" t="s">
        <v>861</v>
      </c>
      <c r="E90" s="5" t="s">
        <v>859</v>
      </c>
      <c r="F90" s="32"/>
      <c r="G90" s="23"/>
      <c r="H90" s="4"/>
      <c r="I90" s="4"/>
      <c r="J90" s="3" t="s">
        <v>857</v>
      </c>
      <c r="K90" s="3"/>
      <c r="L90" s="3"/>
    </row>
    <row r="91" spans="1:12">
      <c r="A91" s="18" t="s">
        <v>909</v>
      </c>
      <c r="B91" s="4" t="s">
        <v>8</v>
      </c>
      <c r="C91" s="4" t="s">
        <v>911</v>
      </c>
      <c r="D91" s="4" t="s">
        <v>912</v>
      </c>
      <c r="E91" s="5" t="s">
        <v>910</v>
      </c>
      <c r="F91" s="32">
        <v>1.9E-2</v>
      </c>
      <c r="G91" s="23">
        <v>259</v>
      </c>
      <c r="H91" s="4"/>
      <c r="I91" s="4"/>
      <c r="J91" s="3" t="s">
        <v>908</v>
      </c>
      <c r="K91" s="3"/>
      <c r="L91" s="3"/>
    </row>
    <row r="92" spans="1:12">
      <c r="A92" s="18" t="s">
        <v>919</v>
      </c>
      <c r="B92" s="4" t="s">
        <v>8</v>
      </c>
      <c r="C92" s="4" t="s">
        <v>921</v>
      </c>
      <c r="D92" s="4" t="s">
        <v>922</v>
      </c>
      <c r="E92" s="5" t="s">
        <v>920</v>
      </c>
      <c r="F92" s="32">
        <v>-2.2000000000000002</v>
      </c>
      <c r="G92" s="23"/>
      <c r="H92" s="4" t="s">
        <v>6</v>
      </c>
      <c r="I92" s="4"/>
      <c r="J92" s="3" t="s">
        <v>918</v>
      </c>
      <c r="K92" s="3"/>
      <c r="L92" s="3"/>
    </row>
    <row r="93" spans="1:12">
      <c r="A93" s="4" t="s">
        <v>1082</v>
      </c>
      <c r="B93" s="4" t="s">
        <v>8</v>
      </c>
      <c r="C93" s="4" t="s">
        <v>1084</v>
      </c>
      <c r="D93" s="4" t="s">
        <v>1085</v>
      </c>
      <c r="E93" s="5" t="s">
        <v>1083</v>
      </c>
      <c r="F93" s="32"/>
      <c r="G93" s="23">
        <f>97*5</f>
        <v>485</v>
      </c>
      <c r="H93" s="4"/>
      <c r="I93" s="4"/>
      <c r="J93" s="3" t="s">
        <v>1081</v>
      </c>
      <c r="K93" s="3" t="s">
        <v>1092</v>
      </c>
      <c r="L93" s="3"/>
    </row>
    <row r="94" spans="1:12">
      <c r="A94" s="4" t="s">
        <v>1135</v>
      </c>
      <c r="B94" s="4" t="s">
        <v>8</v>
      </c>
      <c r="C94" s="4" t="s">
        <v>1137</v>
      </c>
      <c r="D94" s="4" t="s">
        <v>1138</v>
      </c>
      <c r="E94" s="5" t="s">
        <v>1136</v>
      </c>
      <c r="F94" s="32">
        <v>15.1</v>
      </c>
      <c r="G94" s="23"/>
      <c r="H94" s="4"/>
      <c r="I94" s="4"/>
      <c r="J94" s="3" t="s">
        <v>1134</v>
      </c>
      <c r="K94" s="3"/>
      <c r="L94" s="3"/>
    </row>
    <row r="95" spans="1:12">
      <c r="A95" s="6" t="s">
        <v>1280</v>
      </c>
      <c r="B95" s="4" t="s">
        <v>8</v>
      </c>
      <c r="C95" s="4" t="s">
        <v>1282</v>
      </c>
      <c r="D95" s="4" t="s">
        <v>1283</v>
      </c>
      <c r="E95" s="5" t="s">
        <v>1281</v>
      </c>
      <c r="F95" s="32">
        <v>1.4999999999999999E-2</v>
      </c>
      <c r="G95" s="23">
        <v>396</v>
      </c>
      <c r="H95" s="4"/>
      <c r="I95" s="4"/>
      <c r="J95" s="3" t="s">
        <v>1284</v>
      </c>
      <c r="K95" s="3" t="s">
        <v>1285</v>
      </c>
      <c r="L95" s="3"/>
    </row>
    <row r="96" spans="1:12">
      <c r="A96" s="18" t="s">
        <v>1296</v>
      </c>
      <c r="B96" s="4" t="s">
        <v>8</v>
      </c>
      <c r="C96" s="4" t="s">
        <v>1298</v>
      </c>
      <c r="D96" s="4" t="s">
        <v>1299</v>
      </c>
      <c r="E96" s="5" t="s">
        <v>1297</v>
      </c>
      <c r="F96" s="32">
        <f>17.6+0.486+3.94+0.167+(2.5*3)</f>
        <v>29.693000000000005</v>
      </c>
      <c r="G96" s="23">
        <f>3200+425</f>
        <v>3625</v>
      </c>
      <c r="H96" s="4" t="s">
        <v>6</v>
      </c>
      <c r="I96" s="4">
        <f>29.7-22.2</f>
        <v>7.5</v>
      </c>
      <c r="J96" s="3" t="s">
        <v>1300</v>
      </c>
      <c r="K96" s="3" t="s">
        <v>1301</v>
      </c>
      <c r="L96" s="3" t="s">
        <v>1310</v>
      </c>
    </row>
    <row r="97" spans="1:12">
      <c r="A97" s="4" t="s">
        <v>1320</v>
      </c>
      <c r="B97" s="4" t="s">
        <v>8</v>
      </c>
      <c r="C97" s="4" t="s">
        <v>1322</v>
      </c>
      <c r="D97" s="4" t="s">
        <v>1323</v>
      </c>
      <c r="E97" s="5" t="s">
        <v>1321</v>
      </c>
      <c r="F97" s="32"/>
      <c r="G97" s="23">
        <v>363</v>
      </c>
      <c r="H97" s="4"/>
      <c r="I97" s="4"/>
      <c r="J97" s="3" t="s">
        <v>1319</v>
      </c>
      <c r="K97" s="3"/>
      <c r="L97" s="3"/>
    </row>
    <row r="98" spans="1:12">
      <c r="A98" s="4" t="s">
        <v>1358</v>
      </c>
      <c r="B98" s="4" t="s">
        <v>8</v>
      </c>
      <c r="C98" s="4" t="s">
        <v>1361</v>
      </c>
      <c r="D98" s="4" t="s">
        <v>1360</v>
      </c>
      <c r="E98" s="5" t="s">
        <v>1359</v>
      </c>
      <c r="F98" s="32">
        <v>0.38800000000000001</v>
      </c>
      <c r="G98" s="23">
        <v>6985</v>
      </c>
      <c r="H98" s="4" t="s">
        <v>6</v>
      </c>
      <c r="I98" s="4">
        <v>0</v>
      </c>
      <c r="J98" s="3" t="s">
        <v>1357</v>
      </c>
      <c r="K98" s="3"/>
      <c r="L98" s="3"/>
    </row>
    <row r="99" spans="1:12">
      <c r="A99" s="4" t="s">
        <v>1476</v>
      </c>
      <c r="B99" s="4" t="s">
        <v>8</v>
      </c>
      <c r="C99" s="4" t="s">
        <v>1478</v>
      </c>
      <c r="D99" s="4" t="s">
        <v>1479</v>
      </c>
      <c r="E99" s="5" t="s">
        <v>1477</v>
      </c>
      <c r="F99" s="23">
        <f>58.34-14.12</f>
        <v>44.220000000000006</v>
      </c>
      <c r="G99" s="23">
        <f>150600-28600</f>
        <v>122000</v>
      </c>
      <c r="H99" s="4" t="s">
        <v>6</v>
      </c>
      <c r="I99" s="4">
        <f>44-14.9</f>
        <v>29.1</v>
      </c>
      <c r="J99" s="3" t="s">
        <v>1475</v>
      </c>
      <c r="K99" s="3"/>
      <c r="L99" s="3"/>
    </row>
    <row r="100" spans="1:12">
      <c r="A100" s="6" t="s">
        <v>1617</v>
      </c>
      <c r="B100" s="4" t="s">
        <v>8</v>
      </c>
      <c r="C100" s="4" t="s">
        <v>1619</v>
      </c>
      <c r="D100" s="4" t="s">
        <v>1620</v>
      </c>
      <c r="E100" s="5" t="s">
        <v>1618</v>
      </c>
      <c r="F100" s="23">
        <f>-10.2+-40.5+-70.9</f>
        <v>-121.60000000000001</v>
      </c>
      <c r="G100" s="23"/>
      <c r="H100" s="4" t="s">
        <v>6</v>
      </c>
      <c r="I100" s="23">
        <f>-10.2+-40.5+-70.9+88</f>
        <v>-33.600000000000009</v>
      </c>
      <c r="J100" s="3" t="s">
        <v>1616</v>
      </c>
      <c r="K100" s="3"/>
      <c r="L100" s="3"/>
    </row>
    <row r="101" spans="1:12">
      <c r="A101" s="18" t="s">
        <v>1635</v>
      </c>
      <c r="B101" s="4" t="s">
        <v>8</v>
      </c>
      <c r="C101" s="4" t="s">
        <v>1637</v>
      </c>
      <c r="D101" s="4" t="s">
        <v>1638</v>
      </c>
      <c r="E101" s="5" t="s">
        <v>1636</v>
      </c>
      <c r="F101" s="23">
        <v>3.5</v>
      </c>
      <c r="G101" s="23">
        <v>198</v>
      </c>
      <c r="H101" s="4" t="s">
        <v>6</v>
      </c>
      <c r="I101" s="23"/>
      <c r="J101" s="3" t="s">
        <v>1633</v>
      </c>
      <c r="K101" s="3" t="s">
        <v>1634</v>
      </c>
      <c r="L101" s="3"/>
    </row>
    <row r="102" spans="1:12">
      <c r="A102" s="6" t="s">
        <v>1656</v>
      </c>
      <c r="B102" s="4" t="s">
        <v>8</v>
      </c>
      <c r="C102" s="4" t="s">
        <v>1658</v>
      </c>
      <c r="D102" s="4" t="s">
        <v>1659</v>
      </c>
      <c r="E102" s="5" t="s">
        <v>1657</v>
      </c>
      <c r="F102" s="23">
        <v>-31</v>
      </c>
      <c r="G102" s="23"/>
      <c r="H102" s="4" t="s">
        <v>6</v>
      </c>
      <c r="I102" s="23">
        <v>-31</v>
      </c>
      <c r="J102" s="3" t="s">
        <v>1655</v>
      </c>
      <c r="K102" s="3"/>
      <c r="L102" s="3"/>
    </row>
    <row r="103" spans="1:12">
      <c r="A103" s="4" t="s">
        <v>37</v>
      </c>
      <c r="B103" s="4" t="s">
        <v>9</v>
      </c>
      <c r="C103" s="4" t="s">
        <v>36</v>
      </c>
      <c r="D103" s="4" t="s">
        <v>22</v>
      </c>
      <c r="E103" s="11" t="s">
        <v>38</v>
      </c>
      <c r="F103" s="35">
        <v>0.47</v>
      </c>
      <c r="G103" s="4"/>
      <c r="H103" s="4" t="s">
        <v>6</v>
      </c>
      <c r="I103" s="4">
        <v>0</v>
      </c>
      <c r="J103" s="12" t="s">
        <v>39</v>
      </c>
    </row>
    <row r="104" spans="1:12">
      <c r="A104" s="4" t="s">
        <v>40</v>
      </c>
      <c r="B104" s="4" t="s">
        <v>9</v>
      </c>
      <c r="C104" s="4" t="s">
        <v>41</v>
      </c>
      <c r="D104" s="4" t="s">
        <v>44</v>
      </c>
      <c r="E104" s="11" t="s">
        <v>42</v>
      </c>
      <c r="F104" s="23">
        <v>390</v>
      </c>
      <c r="G104" s="4">
        <v>3178</v>
      </c>
      <c r="H104" s="4" t="s">
        <v>6</v>
      </c>
      <c r="I104" s="4">
        <f>390-1254.1</f>
        <v>-864.09999999999991</v>
      </c>
      <c r="J104" s="12" t="s">
        <v>43</v>
      </c>
      <c r="K104" s="3" t="s">
        <v>45</v>
      </c>
      <c r="L104" s="17" t="s">
        <v>84</v>
      </c>
    </row>
    <row r="105" spans="1:12">
      <c r="A105" s="4" t="s">
        <v>10</v>
      </c>
      <c r="B105" s="4" t="s">
        <v>9</v>
      </c>
      <c r="C105" s="4" t="s">
        <v>24</v>
      </c>
      <c r="D105" s="4" t="s">
        <v>22</v>
      </c>
      <c r="E105" s="5" t="s">
        <v>26</v>
      </c>
      <c r="F105" s="35">
        <f>0.557+0.418+5.57+3.31</f>
        <v>9.8550000000000004</v>
      </c>
      <c r="G105" s="4"/>
      <c r="H105" s="4" t="s">
        <v>6</v>
      </c>
      <c r="I105" s="4">
        <v>0</v>
      </c>
      <c r="J105" s="3" t="s">
        <v>23</v>
      </c>
    </row>
    <row r="106" spans="1:12">
      <c r="A106" s="4" t="s">
        <v>106</v>
      </c>
      <c r="B106" s="4" t="s">
        <v>9</v>
      </c>
      <c r="C106" s="4" t="s">
        <v>108</v>
      </c>
      <c r="D106" s="4" t="s">
        <v>22</v>
      </c>
      <c r="E106" s="5" t="s">
        <v>107</v>
      </c>
      <c r="F106" s="35">
        <v>4.2</v>
      </c>
      <c r="G106" s="4"/>
      <c r="H106" s="4" t="s">
        <v>6</v>
      </c>
      <c r="I106" s="4">
        <v>0</v>
      </c>
      <c r="J106" s="3" t="s">
        <v>105</v>
      </c>
    </row>
    <row r="107" spans="1:12">
      <c r="A107" s="4" t="s">
        <v>110</v>
      </c>
      <c r="B107" s="4" t="s">
        <v>9</v>
      </c>
      <c r="C107" s="4" t="s">
        <v>112</v>
      </c>
      <c r="D107" s="4" t="s">
        <v>22</v>
      </c>
      <c r="E107" s="5" t="s">
        <v>111</v>
      </c>
      <c r="F107" s="35">
        <v>1.43</v>
      </c>
      <c r="G107" s="4"/>
      <c r="H107" s="4"/>
      <c r="I107" s="4"/>
      <c r="J107" s="3" t="s">
        <v>109</v>
      </c>
    </row>
    <row r="108" spans="1:12">
      <c r="A108" s="4" t="s">
        <v>142</v>
      </c>
      <c r="B108" s="4" t="s">
        <v>9</v>
      </c>
      <c r="C108" s="4" t="s">
        <v>143</v>
      </c>
      <c r="D108" s="4" t="s">
        <v>22</v>
      </c>
      <c r="E108" s="5" t="s">
        <v>141</v>
      </c>
      <c r="F108" s="35">
        <v>0.89900000000000002</v>
      </c>
      <c r="G108" s="4"/>
      <c r="H108" s="4" t="s">
        <v>6</v>
      </c>
      <c r="I108" s="4">
        <v>0</v>
      </c>
      <c r="J108" s="3" t="s">
        <v>140</v>
      </c>
    </row>
    <row r="109" spans="1:12">
      <c r="A109" s="4" t="s">
        <v>145</v>
      </c>
      <c r="B109" s="4" t="s">
        <v>9</v>
      </c>
      <c r="C109" s="4" t="s">
        <v>147</v>
      </c>
      <c r="D109" s="4" t="s">
        <v>22</v>
      </c>
      <c r="E109" s="5" t="s">
        <v>146</v>
      </c>
      <c r="F109" s="35">
        <v>0.73299999999999998</v>
      </c>
      <c r="G109" s="4"/>
      <c r="H109" s="4"/>
      <c r="I109" s="4"/>
      <c r="J109" s="3" t="s">
        <v>144</v>
      </c>
    </row>
    <row r="110" spans="1:12">
      <c r="A110" s="4" t="s">
        <v>10</v>
      </c>
      <c r="B110" s="4" t="s">
        <v>9</v>
      </c>
      <c r="C110" s="4" t="s">
        <v>168</v>
      </c>
      <c r="D110" s="4" t="s">
        <v>22</v>
      </c>
      <c r="E110" s="5" t="s">
        <v>167</v>
      </c>
      <c r="F110" s="35">
        <f>31.96+38.51+4.92+0.035</f>
        <v>75.424999999999997</v>
      </c>
      <c r="G110" s="4"/>
      <c r="H110" s="4" t="s">
        <v>6</v>
      </c>
      <c r="I110" s="4">
        <v>0</v>
      </c>
      <c r="J110" s="3" t="s">
        <v>165</v>
      </c>
      <c r="K110" s="3" t="s">
        <v>166</v>
      </c>
    </row>
    <row r="111" spans="1:12">
      <c r="A111" s="4" t="s">
        <v>182</v>
      </c>
      <c r="B111" s="4" t="s">
        <v>9</v>
      </c>
      <c r="C111" s="4" t="s">
        <v>184</v>
      </c>
      <c r="D111" s="4" t="s">
        <v>22</v>
      </c>
      <c r="E111" s="5" t="s">
        <v>183</v>
      </c>
      <c r="F111" s="35">
        <v>3.49</v>
      </c>
      <c r="G111" s="4"/>
      <c r="H111" s="4" t="s">
        <v>6</v>
      </c>
      <c r="I111" s="4">
        <v>0</v>
      </c>
      <c r="J111" s="3" t="s">
        <v>181</v>
      </c>
      <c r="K111" s="3" t="s">
        <v>1489</v>
      </c>
    </row>
    <row r="112" spans="1:12">
      <c r="A112" s="4" t="s">
        <v>10</v>
      </c>
      <c r="B112" s="4" t="s">
        <v>9</v>
      </c>
      <c r="C112" s="4" t="s">
        <v>187</v>
      </c>
      <c r="D112" s="4" t="s">
        <v>22</v>
      </c>
      <c r="E112" s="5" t="s">
        <v>186</v>
      </c>
      <c r="F112" s="35">
        <v>0.218</v>
      </c>
      <c r="G112" s="4"/>
      <c r="H112" s="4"/>
      <c r="I112" s="4"/>
      <c r="J112" s="3" t="s">
        <v>185</v>
      </c>
      <c r="K112" s="3"/>
    </row>
    <row r="113" spans="1:11">
      <c r="A113" s="4" t="s">
        <v>10</v>
      </c>
      <c r="B113" s="4" t="s">
        <v>9</v>
      </c>
      <c r="C113" s="4" t="s">
        <v>190</v>
      </c>
      <c r="D113" s="4" t="s">
        <v>22</v>
      </c>
      <c r="E113" s="5" t="s">
        <v>189</v>
      </c>
      <c r="F113" s="35">
        <f>0.87+3.61+0.277+0.009+0.44+0.027</f>
        <v>5.2330000000000005</v>
      </c>
      <c r="G113" s="4"/>
      <c r="H113" s="4"/>
      <c r="I113" s="4"/>
      <c r="J113" s="3" t="s">
        <v>188</v>
      </c>
      <c r="K113" s="3"/>
    </row>
    <row r="114" spans="1:11">
      <c r="A114" s="4" t="s">
        <v>145</v>
      </c>
      <c r="B114" s="4" t="s">
        <v>9</v>
      </c>
      <c r="C114" s="4" t="s">
        <v>193</v>
      </c>
      <c r="D114" s="4" t="s">
        <v>22</v>
      </c>
      <c r="E114" s="5" t="s">
        <v>192</v>
      </c>
      <c r="F114" s="35">
        <v>3.07</v>
      </c>
      <c r="G114" s="4"/>
      <c r="H114" s="4"/>
      <c r="I114" s="4"/>
      <c r="J114" s="3" t="s">
        <v>191</v>
      </c>
      <c r="K114" s="3"/>
    </row>
    <row r="115" spans="1:11">
      <c r="A115" s="4" t="s">
        <v>195</v>
      </c>
      <c r="B115" s="4" t="s">
        <v>9</v>
      </c>
      <c r="C115" s="4" t="s">
        <v>197</v>
      </c>
      <c r="D115" s="4" t="s">
        <v>22</v>
      </c>
      <c r="E115" s="5" t="s">
        <v>196</v>
      </c>
      <c r="F115" s="35">
        <v>3.05</v>
      </c>
      <c r="G115" s="4"/>
      <c r="H115" s="4" t="s">
        <v>6</v>
      </c>
      <c r="I115" s="35">
        <v>3.05</v>
      </c>
      <c r="J115" s="3" t="s">
        <v>194</v>
      </c>
      <c r="K115" s="3"/>
    </row>
    <row r="116" spans="1:11">
      <c r="A116" s="4" t="s">
        <v>199</v>
      </c>
      <c r="B116" s="4" t="s">
        <v>9</v>
      </c>
      <c r="C116" s="4" t="s">
        <v>201</v>
      </c>
      <c r="D116" s="4" t="s">
        <v>22</v>
      </c>
      <c r="E116" s="5" t="s">
        <v>200</v>
      </c>
      <c r="F116" s="35">
        <v>0.47</v>
      </c>
      <c r="G116" s="4"/>
      <c r="H116" s="4"/>
      <c r="I116" s="4"/>
      <c r="J116" s="3" t="s">
        <v>198</v>
      </c>
      <c r="K116" s="3"/>
    </row>
    <row r="117" spans="1:11">
      <c r="A117" s="4" t="s">
        <v>215</v>
      </c>
      <c r="B117" s="4" t="s">
        <v>9</v>
      </c>
      <c r="C117" s="4" t="s">
        <v>217</v>
      </c>
      <c r="D117" s="4" t="s">
        <v>22</v>
      </c>
      <c r="E117" s="5" t="s">
        <v>216</v>
      </c>
      <c r="F117" s="35">
        <v>0.52</v>
      </c>
      <c r="G117" s="4"/>
      <c r="H117" s="4" t="s">
        <v>6</v>
      </c>
      <c r="I117" s="4">
        <v>0</v>
      </c>
      <c r="J117" s="3" t="s">
        <v>214</v>
      </c>
      <c r="K117" s="3"/>
    </row>
    <row r="118" spans="1:11">
      <c r="A118" s="4" t="s">
        <v>224</v>
      </c>
      <c r="B118" s="4" t="s">
        <v>9</v>
      </c>
      <c r="C118" s="4" t="s">
        <v>226</v>
      </c>
      <c r="D118" s="4" t="s">
        <v>22</v>
      </c>
      <c r="E118" s="5" t="s">
        <v>225</v>
      </c>
      <c r="F118" s="35">
        <v>0.71299999999999997</v>
      </c>
      <c r="G118" s="4"/>
      <c r="H118" s="4"/>
      <c r="I118" s="4"/>
      <c r="J118" s="3" t="s">
        <v>223</v>
      </c>
      <c r="K118" s="3"/>
    </row>
    <row r="119" spans="1:11">
      <c r="A119" s="4" t="s">
        <v>228</v>
      </c>
      <c r="B119" s="4" t="s">
        <v>9</v>
      </c>
      <c r="C119" s="4" t="s">
        <v>230</v>
      </c>
      <c r="D119" s="4" t="s">
        <v>22</v>
      </c>
      <c r="E119" s="5" t="s">
        <v>229</v>
      </c>
      <c r="F119" s="35">
        <v>0.89700000000000002</v>
      </c>
      <c r="G119" s="4"/>
      <c r="H119" s="4"/>
      <c r="I119" s="4"/>
      <c r="J119" s="3" t="s">
        <v>227</v>
      </c>
      <c r="K119" s="3"/>
    </row>
    <row r="120" spans="1:11">
      <c r="A120" s="4" t="s">
        <v>238</v>
      </c>
      <c r="B120" s="4" t="s">
        <v>9</v>
      </c>
      <c r="C120" s="4" t="s">
        <v>240</v>
      </c>
      <c r="D120" s="4" t="s">
        <v>22</v>
      </c>
      <c r="E120" s="5" t="s">
        <v>239</v>
      </c>
      <c r="F120" s="35">
        <v>0.627</v>
      </c>
      <c r="G120" s="4"/>
      <c r="H120" s="4" t="s">
        <v>6</v>
      </c>
      <c r="I120" s="7">
        <v>0.627</v>
      </c>
      <c r="J120" s="3" t="s">
        <v>237</v>
      </c>
      <c r="K120" s="3"/>
    </row>
    <row r="121" spans="1:11">
      <c r="A121" s="4" t="s">
        <v>10</v>
      </c>
      <c r="B121" s="4" t="s">
        <v>9</v>
      </c>
      <c r="C121" s="4" t="s">
        <v>255</v>
      </c>
      <c r="D121" s="4" t="s">
        <v>22</v>
      </c>
      <c r="E121" s="5" t="s">
        <v>254</v>
      </c>
      <c r="F121" s="35">
        <f>0.883+1.88+0.076+0.272</f>
        <v>3.1109999999999998</v>
      </c>
      <c r="G121" s="4"/>
      <c r="H121" s="4" t="s">
        <v>6</v>
      </c>
      <c r="I121" s="4">
        <v>0</v>
      </c>
      <c r="J121" s="3" t="s">
        <v>253</v>
      </c>
      <c r="K121" s="3"/>
    </row>
    <row r="122" spans="1:11">
      <c r="A122" s="4" t="s">
        <v>257</v>
      </c>
      <c r="B122" s="4" t="s">
        <v>9</v>
      </c>
      <c r="C122" s="4" t="s">
        <v>259</v>
      </c>
      <c r="D122" s="4" t="s">
        <v>22</v>
      </c>
      <c r="E122" s="5" t="s">
        <v>258</v>
      </c>
      <c r="F122" s="35">
        <v>23.55</v>
      </c>
      <c r="G122" s="4"/>
      <c r="H122" s="4" t="s">
        <v>6</v>
      </c>
      <c r="I122" s="7">
        <v>23.55</v>
      </c>
      <c r="J122" s="3" t="s">
        <v>256</v>
      </c>
      <c r="K122" s="3"/>
    </row>
    <row r="123" spans="1:11">
      <c r="A123" s="14" t="s">
        <v>281</v>
      </c>
      <c r="B123" s="4" t="s">
        <v>9</v>
      </c>
      <c r="C123" s="4" t="s">
        <v>282</v>
      </c>
      <c r="D123" s="14" t="s">
        <v>22</v>
      </c>
      <c r="E123" s="25" t="s">
        <v>283</v>
      </c>
      <c r="F123" s="36">
        <v>0.36</v>
      </c>
      <c r="G123" s="4"/>
      <c r="H123" s="4" t="s">
        <v>6</v>
      </c>
      <c r="I123" s="8">
        <v>0</v>
      </c>
      <c r="J123" s="27" t="s">
        <v>284</v>
      </c>
      <c r="K123" s="3"/>
    </row>
    <row r="124" spans="1:11">
      <c r="A124" s="14" t="s">
        <v>309</v>
      </c>
      <c r="B124" s="4" t="s">
        <v>9</v>
      </c>
      <c r="C124" s="4" t="s">
        <v>311</v>
      </c>
      <c r="D124" s="14" t="s">
        <v>22</v>
      </c>
      <c r="E124" s="25" t="s">
        <v>310</v>
      </c>
      <c r="F124" s="36">
        <v>1.49</v>
      </c>
      <c r="G124" s="4"/>
      <c r="H124" s="4" t="s">
        <v>6</v>
      </c>
      <c r="I124" s="8">
        <v>0</v>
      </c>
      <c r="J124" s="30" t="s">
        <v>308</v>
      </c>
      <c r="K124" s="3" t="s">
        <v>312</v>
      </c>
    </row>
    <row r="125" spans="1:11">
      <c r="A125" s="14" t="s">
        <v>215</v>
      </c>
      <c r="B125" s="4" t="s">
        <v>9</v>
      </c>
      <c r="C125" s="4" t="s">
        <v>315</v>
      </c>
      <c r="D125" s="14" t="s">
        <v>22</v>
      </c>
      <c r="E125" s="25" t="s">
        <v>314</v>
      </c>
      <c r="F125" s="36">
        <v>29.02</v>
      </c>
      <c r="G125" s="4"/>
      <c r="H125" s="4" t="s">
        <v>6</v>
      </c>
      <c r="I125" s="8">
        <v>0</v>
      </c>
      <c r="J125" s="30" t="s">
        <v>313</v>
      </c>
      <c r="K125" s="3" t="s">
        <v>316</v>
      </c>
    </row>
    <row r="126" spans="1:11">
      <c r="A126" s="14" t="s">
        <v>10</v>
      </c>
      <c r="B126" s="4" t="s">
        <v>9</v>
      </c>
      <c r="C126" s="4" t="s">
        <v>366</v>
      </c>
      <c r="D126" s="14" t="s">
        <v>22</v>
      </c>
      <c r="E126" s="25" t="s">
        <v>365</v>
      </c>
      <c r="F126" s="36">
        <f>0.108+0.472+24.64+0.034</f>
        <v>25.253999999999998</v>
      </c>
      <c r="G126" s="4"/>
      <c r="H126" s="4"/>
      <c r="I126" s="8"/>
      <c r="J126" s="30" t="s">
        <v>364</v>
      </c>
      <c r="K126" s="3"/>
    </row>
    <row r="127" spans="1:11">
      <c r="A127" s="14" t="s">
        <v>379</v>
      </c>
      <c r="B127" s="4" t="s">
        <v>9</v>
      </c>
      <c r="C127" s="4" t="s">
        <v>381</v>
      </c>
      <c r="D127" s="14" t="s">
        <v>22</v>
      </c>
      <c r="E127" s="25" t="s">
        <v>380</v>
      </c>
      <c r="F127" s="36">
        <v>0.63600000000000001</v>
      </c>
      <c r="G127" s="4"/>
      <c r="H127" s="4"/>
      <c r="I127" s="8"/>
      <c r="J127" s="30" t="s">
        <v>378</v>
      </c>
      <c r="K127" s="3"/>
    </row>
    <row r="128" spans="1:11">
      <c r="A128" s="14" t="s">
        <v>401</v>
      </c>
      <c r="B128" s="4" t="s">
        <v>9</v>
      </c>
      <c r="C128" s="4" t="s">
        <v>403</v>
      </c>
      <c r="D128" s="14" t="s">
        <v>22</v>
      </c>
      <c r="E128" s="25" t="s">
        <v>402</v>
      </c>
      <c r="F128" s="36">
        <v>0.1</v>
      </c>
      <c r="G128" s="4"/>
      <c r="H128" s="4"/>
      <c r="I128" s="8"/>
      <c r="J128" s="30" t="s">
        <v>400</v>
      </c>
      <c r="K128" s="3"/>
    </row>
    <row r="129" spans="1:11">
      <c r="A129" s="14" t="s">
        <v>224</v>
      </c>
      <c r="B129" s="4" t="s">
        <v>9</v>
      </c>
      <c r="C129" s="4" t="s">
        <v>406</v>
      </c>
      <c r="D129" s="14" t="s">
        <v>22</v>
      </c>
      <c r="E129" s="25" t="s">
        <v>405</v>
      </c>
      <c r="F129" s="36">
        <v>0.153</v>
      </c>
      <c r="G129" s="4"/>
      <c r="H129" s="4"/>
      <c r="I129" s="8"/>
      <c r="J129" s="30" t="s">
        <v>404</v>
      </c>
      <c r="K129" s="3"/>
    </row>
    <row r="130" spans="1:11">
      <c r="A130" s="14" t="s">
        <v>429</v>
      </c>
      <c r="B130" s="4" t="s">
        <v>9</v>
      </c>
      <c r="C130" s="4" t="s">
        <v>431</v>
      </c>
      <c r="D130" s="14" t="s">
        <v>22</v>
      </c>
      <c r="E130" s="25" t="s">
        <v>430</v>
      </c>
      <c r="F130" s="36">
        <v>0.52200000000000002</v>
      </c>
      <c r="G130" s="4"/>
      <c r="H130" s="4"/>
      <c r="I130" s="8"/>
      <c r="J130" s="30" t="s">
        <v>432</v>
      </c>
      <c r="K130" s="3"/>
    </row>
    <row r="131" spans="1:11">
      <c r="A131" s="14" t="s">
        <v>10</v>
      </c>
      <c r="B131" s="4" t="s">
        <v>9</v>
      </c>
      <c r="C131" s="4" t="s">
        <v>435</v>
      </c>
      <c r="D131" s="14" t="s">
        <v>22</v>
      </c>
      <c r="E131" s="25" t="s">
        <v>434</v>
      </c>
      <c r="F131" s="36">
        <v>7.24</v>
      </c>
      <c r="G131" s="4"/>
      <c r="H131" s="4" t="s">
        <v>6</v>
      </c>
      <c r="I131" s="8">
        <v>0</v>
      </c>
      <c r="J131" s="30" t="s">
        <v>433</v>
      </c>
      <c r="K131" s="3"/>
    </row>
    <row r="132" spans="1:11">
      <c r="A132" s="14" t="s">
        <v>437</v>
      </c>
      <c r="B132" s="4" t="s">
        <v>9</v>
      </c>
      <c r="C132" s="4" t="s">
        <v>439</v>
      </c>
      <c r="D132" s="14" t="s">
        <v>22</v>
      </c>
      <c r="E132" s="25" t="s">
        <v>438</v>
      </c>
      <c r="F132" s="36">
        <v>27.36</v>
      </c>
      <c r="G132" s="4"/>
      <c r="H132" s="4" t="s">
        <v>6</v>
      </c>
      <c r="I132" s="8">
        <v>0</v>
      </c>
      <c r="J132" s="30" t="s">
        <v>436</v>
      </c>
      <c r="K132" s="3"/>
    </row>
    <row r="133" spans="1:11">
      <c r="A133" s="14" t="s">
        <v>10</v>
      </c>
      <c r="B133" s="4" t="s">
        <v>9</v>
      </c>
      <c r="C133" s="4" t="s">
        <v>471</v>
      </c>
      <c r="D133" s="14" t="s">
        <v>22</v>
      </c>
      <c r="E133" s="25" t="s">
        <v>470</v>
      </c>
      <c r="F133" s="36">
        <v>0.55300000000000005</v>
      </c>
      <c r="G133" s="4"/>
      <c r="H133" s="4"/>
      <c r="I133" s="8"/>
      <c r="J133" s="30" t="s">
        <v>469</v>
      </c>
      <c r="K133" s="3"/>
    </row>
    <row r="134" spans="1:11">
      <c r="A134" s="14" t="s">
        <v>484</v>
      </c>
      <c r="B134" s="4" t="s">
        <v>9</v>
      </c>
      <c r="C134" s="4" t="s">
        <v>486</v>
      </c>
      <c r="D134" s="14" t="s">
        <v>22</v>
      </c>
      <c r="E134" s="25" t="s">
        <v>485</v>
      </c>
      <c r="F134" s="36">
        <v>0.52500000000000002</v>
      </c>
      <c r="G134" s="4"/>
      <c r="H134" s="4" t="s">
        <v>6</v>
      </c>
      <c r="I134" s="8">
        <v>0</v>
      </c>
      <c r="J134" s="30" t="s">
        <v>483</v>
      </c>
      <c r="K134" s="3"/>
    </row>
    <row r="135" spans="1:11">
      <c r="A135" s="14" t="s">
        <v>488</v>
      </c>
      <c r="B135" s="4" t="s">
        <v>9</v>
      </c>
      <c r="C135" s="4" t="s">
        <v>490</v>
      </c>
      <c r="D135" s="14" t="s">
        <v>22</v>
      </c>
      <c r="E135" s="25" t="s">
        <v>489</v>
      </c>
      <c r="F135" s="36">
        <v>0.77300000000000002</v>
      </c>
      <c r="G135" s="4"/>
      <c r="H135" s="4" t="s">
        <v>6</v>
      </c>
      <c r="I135" s="8">
        <v>0</v>
      </c>
      <c r="J135" s="30" t="s">
        <v>487</v>
      </c>
      <c r="K135" s="3"/>
    </row>
    <row r="136" spans="1:11">
      <c r="A136" s="14" t="s">
        <v>491</v>
      </c>
      <c r="B136" s="4" t="s">
        <v>9</v>
      </c>
      <c r="C136" s="4" t="s">
        <v>493</v>
      </c>
      <c r="D136" s="14" t="s">
        <v>22</v>
      </c>
      <c r="E136" s="25" t="s">
        <v>492</v>
      </c>
      <c r="F136" s="36">
        <v>0.51100000000000001</v>
      </c>
      <c r="G136" s="4"/>
      <c r="H136" s="4" t="s">
        <v>6</v>
      </c>
      <c r="I136" s="8">
        <v>0</v>
      </c>
      <c r="J136" s="30" t="s">
        <v>494</v>
      </c>
      <c r="K136" s="3"/>
    </row>
    <row r="137" spans="1:11">
      <c r="A137" s="14" t="s">
        <v>496</v>
      </c>
      <c r="B137" s="4" t="s">
        <v>9</v>
      </c>
      <c r="C137" s="4" t="s">
        <v>498</v>
      </c>
      <c r="D137" s="14" t="s">
        <v>22</v>
      </c>
      <c r="E137" s="25" t="s">
        <v>497</v>
      </c>
      <c r="F137" s="36">
        <v>2.78</v>
      </c>
      <c r="G137" s="4"/>
      <c r="H137" s="4" t="s">
        <v>6</v>
      </c>
      <c r="I137" s="8">
        <v>0</v>
      </c>
      <c r="J137" s="30" t="s">
        <v>495</v>
      </c>
      <c r="K137" s="3"/>
    </row>
    <row r="138" spans="1:11">
      <c r="A138" s="14" t="s">
        <v>195</v>
      </c>
      <c r="B138" s="4" t="s">
        <v>9</v>
      </c>
      <c r="C138" s="4" t="s">
        <v>546</v>
      </c>
      <c r="D138" s="14" t="s">
        <v>22</v>
      </c>
      <c r="E138" s="25" t="s">
        <v>545</v>
      </c>
      <c r="F138" s="36">
        <v>6.59</v>
      </c>
      <c r="G138" s="4"/>
      <c r="H138" s="4" t="s">
        <v>6</v>
      </c>
      <c r="I138" s="8">
        <v>0</v>
      </c>
      <c r="J138" s="30" t="s">
        <v>544</v>
      </c>
      <c r="K138" s="3"/>
    </row>
    <row r="139" spans="1:11">
      <c r="A139" s="14" t="s">
        <v>587</v>
      </c>
      <c r="B139" s="4" t="s">
        <v>9</v>
      </c>
      <c r="C139" s="4" t="s">
        <v>589</v>
      </c>
      <c r="D139" s="14" t="s">
        <v>22</v>
      </c>
      <c r="E139" s="25" t="s">
        <v>588</v>
      </c>
      <c r="F139" s="36">
        <v>0.26</v>
      </c>
      <c r="G139" s="4"/>
      <c r="H139" s="4" t="s">
        <v>6</v>
      </c>
      <c r="I139" s="33">
        <v>0.26</v>
      </c>
      <c r="J139" s="30" t="s">
        <v>590</v>
      </c>
      <c r="K139" s="3"/>
    </row>
    <row r="140" spans="1:11">
      <c r="A140" s="4" t="s">
        <v>10</v>
      </c>
      <c r="B140" s="4" t="s">
        <v>9</v>
      </c>
      <c r="C140" s="4" t="s">
        <v>596</v>
      </c>
      <c r="D140" s="4" t="s">
        <v>22</v>
      </c>
      <c r="E140" s="5" t="s">
        <v>597</v>
      </c>
      <c r="F140" s="35">
        <v>0.129</v>
      </c>
      <c r="G140" s="4"/>
      <c r="H140" s="4" t="s">
        <v>6</v>
      </c>
      <c r="I140" s="4">
        <v>0</v>
      </c>
      <c r="J140" s="3" t="s">
        <v>598</v>
      </c>
    </row>
    <row r="141" spans="1:11">
      <c r="A141" s="4" t="s">
        <v>622</v>
      </c>
      <c r="B141" s="4" t="s">
        <v>9</v>
      </c>
      <c r="C141" s="4" t="s">
        <v>624</v>
      </c>
      <c r="D141" s="4" t="s">
        <v>22</v>
      </c>
      <c r="E141" s="5" t="s">
        <v>623</v>
      </c>
      <c r="F141" s="35">
        <v>0.76900000000000002</v>
      </c>
      <c r="G141" s="4"/>
      <c r="H141" s="4" t="s">
        <v>6</v>
      </c>
      <c r="I141" s="4">
        <v>0</v>
      </c>
      <c r="J141" s="3" t="s">
        <v>621</v>
      </c>
    </row>
    <row r="142" spans="1:11">
      <c r="A142" s="4" t="s">
        <v>110</v>
      </c>
      <c r="B142" s="4" t="s">
        <v>9</v>
      </c>
      <c r="C142" s="4" t="s">
        <v>637</v>
      </c>
      <c r="D142" s="4" t="s">
        <v>22</v>
      </c>
      <c r="E142" s="5" t="s">
        <v>636</v>
      </c>
      <c r="F142" s="32">
        <v>35.1</v>
      </c>
      <c r="G142" s="4"/>
      <c r="H142" s="4"/>
      <c r="I142" s="4"/>
      <c r="J142" s="3" t="s">
        <v>635</v>
      </c>
    </row>
    <row r="143" spans="1:11">
      <c r="A143" s="4" t="s">
        <v>638</v>
      </c>
      <c r="B143" s="4" t="s">
        <v>9</v>
      </c>
      <c r="C143" s="4" t="s">
        <v>640</v>
      </c>
      <c r="D143" s="4" t="s">
        <v>22</v>
      </c>
      <c r="E143" s="5" t="s">
        <v>639</v>
      </c>
      <c r="F143" s="35">
        <v>0.72</v>
      </c>
      <c r="G143" s="4"/>
      <c r="H143" s="4" t="s">
        <v>6</v>
      </c>
      <c r="I143" s="4">
        <v>0</v>
      </c>
      <c r="J143" s="3" t="s">
        <v>641</v>
      </c>
    </row>
    <row r="144" spans="1:11">
      <c r="A144" s="4" t="s">
        <v>10</v>
      </c>
      <c r="B144" s="4" t="s">
        <v>9</v>
      </c>
      <c r="C144" s="4" t="s">
        <v>650</v>
      </c>
      <c r="D144" s="4" t="s">
        <v>22</v>
      </c>
      <c r="E144" s="5" t="s">
        <v>649</v>
      </c>
      <c r="F144" s="35">
        <f>0.301+0.257+0.149</f>
        <v>0.70700000000000007</v>
      </c>
      <c r="G144" s="4"/>
      <c r="H144" s="4"/>
      <c r="I144" s="4"/>
      <c r="J144" s="3" t="s">
        <v>648</v>
      </c>
    </row>
    <row r="145" spans="1:12">
      <c r="A145" s="4" t="s">
        <v>401</v>
      </c>
      <c r="B145" s="4" t="s">
        <v>9</v>
      </c>
      <c r="C145" s="4" t="s">
        <v>653</v>
      </c>
      <c r="D145" s="4" t="s">
        <v>22</v>
      </c>
      <c r="E145" s="5" t="s">
        <v>652</v>
      </c>
      <c r="F145" s="35">
        <v>0.22500000000000001</v>
      </c>
      <c r="G145" s="4"/>
      <c r="H145" s="4"/>
      <c r="I145" s="4"/>
      <c r="J145" s="3" t="s">
        <v>651</v>
      </c>
    </row>
    <row r="146" spans="1:12">
      <c r="A146" s="4" t="s">
        <v>10</v>
      </c>
      <c r="B146" s="4" t="s">
        <v>9</v>
      </c>
      <c r="C146" s="4" t="s">
        <v>656</v>
      </c>
      <c r="D146" s="4" t="s">
        <v>22</v>
      </c>
      <c r="E146" s="5" t="s">
        <v>655</v>
      </c>
      <c r="F146" s="35">
        <f>0.267+0.089</f>
        <v>0.35599999999999998</v>
      </c>
      <c r="G146" s="4"/>
      <c r="H146" s="4"/>
      <c r="I146" s="4"/>
      <c r="J146" s="3" t="s">
        <v>654</v>
      </c>
    </row>
    <row r="147" spans="1:12">
      <c r="A147" s="4" t="s">
        <v>401</v>
      </c>
      <c r="B147" s="4" t="s">
        <v>9</v>
      </c>
      <c r="C147" s="4" t="s">
        <v>669</v>
      </c>
      <c r="D147" s="4" t="s">
        <v>22</v>
      </c>
      <c r="E147" s="5" t="s">
        <v>668</v>
      </c>
      <c r="F147" s="35">
        <v>0.128</v>
      </c>
      <c r="G147" s="4"/>
      <c r="H147" s="4"/>
      <c r="I147" s="4"/>
      <c r="J147" s="3" t="s">
        <v>667</v>
      </c>
    </row>
    <row r="148" spans="1:12">
      <c r="A148" s="4" t="s">
        <v>682</v>
      </c>
      <c r="B148" s="4" t="s">
        <v>9</v>
      </c>
      <c r="C148" s="4" t="s">
        <v>684</v>
      </c>
      <c r="D148" s="4" t="s">
        <v>22</v>
      </c>
      <c r="E148" s="5" t="s">
        <v>683</v>
      </c>
      <c r="F148" s="35">
        <v>3.44</v>
      </c>
      <c r="G148" s="4"/>
      <c r="H148" s="4" t="s">
        <v>6</v>
      </c>
      <c r="I148" s="4">
        <v>0</v>
      </c>
      <c r="J148" s="3" t="s">
        <v>681</v>
      </c>
    </row>
    <row r="149" spans="1:12">
      <c r="A149" s="4" t="s">
        <v>692</v>
      </c>
      <c r="B149" s="4" t="s">
        <v>9</v>
      </c>
      <c r="C149" s="4" t="s">
        <v>694</v>
      </c>
      <c r="D149" s="4" t="s">
        <v>22</v>
      </c>
      <c r="E149" s="5" t="s">
        <v>693</v>
      </c>
      <c r="F149" s="35">
        <v>2.9</v>
      </c>
      <c r="G149" s="4"/>
      <c r="H149" s="4"/>
      <c r="I149" s="4"/>
      <c r="J149" s="3" t="s">
        <v>691</v>
      </c>
    </row>
    <row r="150" spans="1:12">
      <c r="A150" s="4" t="s">
        <v>696</v>
      </c>
      <c r="B150" s="4" t="s">
        <v>9</v>
      </c>
      <c r="C150" s="4" t="s">
        <v>698</v>
      </c>
      <c r="D150" s="4" t="s">
        <v>22</v>
      </c>
      <c r="E150" s="5" t="s">
        <v>697</v>
      </c>
      <c r="F150" s="35">
        <v>0.106</v>
      </c>
      <c r="G150" s="4"/>
      <c r="H150" s="4"/>
      <c r="I150" s="4"/>
      <c r="J150" s="3" t="s">
        <v>695</v>
      </c>
    </row>
    <row r="151" spans="1:12">
      <c r="A151" s="4" t="s">
        <v>10</v>
      </c>
      <c r="B151" s="4" t="s">
        <v>9</v>
      </c>
      <c r="C151" s="4" t="s">
        <v>722</v>
      </c>
      <c r="D151" s="4" t="s">
        <v>22</v>
      </c>
      <c r="E151" s="5" t="s">
        <v>721</v>
      </c>
      <c r="F151" s="35">
        <v>4.5999999999999996</v>
      </c>
      <c r="G151" s="4"/>
      <c r="H151" s="4"/>
      <c r="I151" s="4"/>
      <c r="J151" s="3" t="s">
        <v>720</v>
      </c>
    </row>
    <row r="152" spans="1:12">
      <c r="A152" s="4" t="s">
        <v>724</v>
      </c>
      <c r="B152" s="4" t="s">
        <v>9</v>
      </c>
      <c r="C152" s="4" t="s">
        <v>726</v>
      </c>
      <c r="D152" s="4" t="s">
        <v>22</v>
      </c>
      <c r="E152" s="5" t="s">
        <v>725</v>
      </c>
      <c r="F152" s="35">
        <f>0.935+44.22</f>
        <v>45.155000000000001</v>
      </c>
      <c r="G152" s="4"/>
      <c r="H152" s="4"/>
      <c r="I152" s="4"/>
      <c r="J152" s="3" t="s">
        <v>723</v>
      </c>
    </row>
    <row r="153" spans="1:12">
      <c r="A153" s="4" t="s">
        <v>728</v>
      </c>
      <c r="B153" s="4" t="s">
        <v>9</v>
      </c>
      <c r="C153" s="4" t="s">
        <v>730</v>
      </c>
      <c r="D153" s="4" t="s">
        <v>22</v>
      </c>
      <c r="E153" s="5" t="s">
        <v>729</v>
      </c>
      <c r="F153" s="35">
        <v>5.38</v>
      </c>
      <c r="G153" s="4"/>
      <c r="H153" s="4"/>
      <c r="I153" s="4"/>
      <c r="J153" s="3" t="s">
        <v>727</v>
      </c>
    </row>
    <row r="154" spans="1:12">
      <c r="A154" s="4" t="s">
        <v>10</v>
      </c>
      <c r="B154" s="4" t="s">
        <v>9</v>
      </c>
      <c r="C154" s="4" t="s">
        <v>739</v>
      </c>
      <c r="D154" s="4" t="s">
        <v>22</v>
      </c>
      <c r="E154" s="5" t="s">
        <v>738</v>
      </c>
      <c r="F154" s="35">
        <v>14.57</v>
      </c>
      <c r="G154" s="4"/>
      <c r="H154" s="4"/>
      <c r="I154" s="4"/>
      <c r="J154" s="3" t="s">
        <v>737</v>
      </c>
    </row>
    <row r="155" spans="1:12">
      <c r="A155" s="4" t="s">
        <v>741</v>
      </c>
      <c r="B155" s="4" t="s">
        <v>9</v>
      </c>
      <c r="C155" s="4" t="s">
        <v>743</v>
      </c>
      <c r="D155" s="4" t="s">
        <v>22</v>
      </c>
      <c r="E155" s="5" t="s">
        <v>742</v>
      </c>
      <c r="F155" s="35">
        <v>0.30599999999999999</v>
      </c>
      <c r="G155" s="4"/>
      <c r="H155" s="4"/>
      <c r="I155" s="4"/>
      <c r="J155" s="3" t="s">
        <v>740</v>
      </c>
    </row>
    <row r="156" spans="1:12">
      <c r="A156" s="6" t="s">
        <v>758</v>
      </c>
      <c r="B156" s="4" t="s">
        <v>9</v>
      </c>
      <c r="C156" s="4" t="s">
        <v>760</v>
      </c>
      <c r="D156" s="4" t="s">
        <v>761</v>
      </c>
      <c r="E156" s="5" t="s">
        <v>759</v>
      </c>
      <c r="F156" s="32">
        <v>443.3</v>
      </c>
      <c r="G156" s="32">
        <v>7112.5</v>
      </c>
      <c r="H156" s="4"/>
      <c r="I156" s="4"/>
      <c r="J156" s="3" t="s">
        <v>755</v>
      </c>
      <c r="K156" s="3" t="s">
        <v>756</v>
      </c>
      <c r="L156" s="3" t="s">
        <v>757</v>
      </c>
    </row>
    <row r="157" spans="1:12">
      <c r="A157" s="18" t="s">
        <v>224</v>
      </c>
      <c r="B157" s="4" t="s">
        <v>9</v>
      </c>
      <c r="C157" s="4" t="s">
        <v>764</v>
      </c>
      <c r="D157" s="4" t="s">
        <v>22</v>
      </c>
      <c r="E157" s="5" t="s">
        <v>763</v>
      </c>
      <c r="F157" s="4">
        <v>2.15</v>
      </c>
      <c r="G157" s="32"/>
      <c r="H157" s="4" t="s">
        <v>6</v>
      </c>
      <c r="I157" s="4">
        <v>0</v>
      </c>
      <c r="J157" s="3" t="s">
        <v>762</v>
      </c>
      <c r="K157" s="3"/>
      <c r="L157" s="3"/>
    </row>
    <row r="158" spans="1:12">
      <c r="A158" s="18" t="s">
        <v>766</v>
      </c>
      <c r="B158" s="4" t="s">
        <v>9</v>
      </c>
      <c r="C158" s="4" t="s">
        <v>768</v>
      </c>
      <c r="D158" s="4" t="s">
        <v>22</v>
      </c>
      <c r="E158" s="5" t="s">
        <v>767</v>
      </c>
      <c r="F158" s="7">
        <v>0.88200000000000001</v>
      </c>
      <c r="G158" s="32"/>
      <c r="H158" s="4" t="s">
        <v>6</v>
      </c>
      <c r="I158" s="4">
        <v>0</v>
      </c>
      <c r="J158" s="3" t="s">
        <v>765</v>
      </c>
      <c r="K158" s="3"/>
      <c r="L158" s="3"/>
    </row>
    <row r="159" spans="1:12">
      <c r="A159" s="4" t="s">
        <v>10</v>
      </c>
      <c r="B159" s="4" t="s">
        <v>9</v>
      </c>
      <c r="C159" s="4" t="s">
        <v>771</v>
      </c>
      <c r="D159" s="4" t="s">
        <v>22</v>
      </c>
      <c r="E159" s="5" t="s">
        <v>770</v>
      </c>
      <c r="F159" s="7">
        <f>0.116+0.274+0.012</f>
        <v>0.40200000000000002</v>
      </c>
      <c r="G159" s="32"/>
      <c r="H159" s="4" t="s">
        <v>6</v>
      </c>
      <c r="I159" s="4">
        <v>0</v>
      </c>
      <c r="J159" s="3" t="s">
        <v>769</v>
      </c>
      <c r="K159" s="3"/>
      <c r="L159" s="3"/>
    </row>
    <row r="160" spans="1:12">
      <c r="A160" s="4" t="s">
        <v>10</v>
      </c>
      <c r="B160" s="4" t="s">
        <v>9</v>
      </c>
      <c r="C160" s="4" t="s">
        <v>774</v>
      </c>
      <c r="D160" s="4" t="s">
        <v>22</v>
      </c>
      <c r="E160" s="5" t="s">
        <v>773</v>
      </c>
      <c r="F160" s="7">
        <v>0.34</v>
      </c>
      <c r="G160" s="32"/>
      <c r="H160" s="4" t="s">
        <v>6</v>
      </c>
      <c r="I160" s="7">
        <v>0.34</v>
      </c>
      <c r="J160" s="3" t="s">
        <v>772</v>
      </c>
      <c r="K160" s="3"/>
      <c r="L160" s="3"/>
    </row>
    <row r="161" spans="1:12">
      <c r="A161" s="4" t="s">
        <v>682</v>
      </c>
      <c r="B161" s="4" t="s">
        <v>9</v>
      </c>
      <c r="C161" s="4" t="s">
        <v>782</v>
      </c>
      <c r="D161" s="4" t="s">
        <v>22</v>
      </c>
      <c r="E161" s="5" t="s">
        <v>781</v>
      </c>
      <c r="F161" s="7">
        <v>1.33</v>
      </c>
      <c r="G161" s="32"/>
      <c r="H161" s="4" t="s">
        <v>6</v>
      </c>
      <c r="I161" s="7">
        <v>1.33</v>
      </c>
      <c r="J161" s="3" t="s">
        <v>780</v>
      </c>
      <c r="K161" s="3"/>
      <c r="L161" s="3"/>
    </row>
    <row r="162" spans="1:12">
      <c r="A162" s="4" t="s">
        <v>784</v>
      </c>
      <c r="B162" s="4" t="s">
        <v>9</v>
      </c>
      <c r="C162" s="4" t="s">
        <v>786</v>
      </c>
      <c r="D162" s="4" t="s">
        <v>22</v>
      </c>
      <c r="E162" s="5" t="s">
        <v>785</v>
      </c>
      <c r="F162" s="7">
        <v>8.2200000000000006</v>
      </c>
      <c r="G162" s="32"/>
      <c r="H162" s="4" t="s">
        <v>6</v>
      </c>
      <c r="I162" s="8">
        <v>0</v>
      </c>
      <c r="J162" s="3" t="s">
        <v>783</v>
      </c>
      <c r="K162" s="3"/>
      <c r="L162" s="3"/>
    </row>
    <row r="163" spans="1:12">
      <c r="A163" s="4" t="s">
        <v>799</v>
      </c>
      <c r="B163" s="4" t="s">
        <v>9</v>
      </c>
      <c r="C163" s="4" t="s">
        <v>801</v>
      </c>
      <c r="D163" s="4" t="s">
        <v>22</v>
      </c>
      <c r="E163" s="5" t="s">
        <v>800</v>
      </c>
      <c r="F163" s="7">
        <v>32.14</v>
      </c>
      <c r="G163" s="32"/>
      <c r="H163" s="4"/>
      <c r="I163" s="8"/>
      <c r="J163" s="3" t="s">
        <v>798</v>
      </c>
      <c r="K163" s="3"/>
      <c r="L163" s="3"/>
    </row>
    <row r="164" spans="1:12">
      <c r="A164" s="4" t="s">
        <v>401</v>
      </c>
      <c r="B164" s="4" t="s">
        <v>9</v>
      </c>
      <c r="C164" s="4" t="s">
        <v>804</v>
      </c>
      <c r="D164" s="4" t="s">
        <v>22</v>
      </c>
      <c r="E164" s="5" t="s">
        <v>803</v>
      </c>
      <c r="F164" s="7">
        <v>5.86</v>
      </c>
      <c r="G164" s="32"/>
      <c r="H164" s="4" t="s">
        <v>6</v>
      </c>
      <c r="I164" s="8">
        <v>0</v>
      </c>
      <c r="J164" s="3" t="s">
        <v>802</v>
      </c>
      <c r="K164" s="3"/>
      <c r="L164" s="3"/>
    </row>
    <row r="165" spans="1:12">
      <c r="A165" s="4" t="s">
        <v>10</v>
      </c>
      <c r="B165" s="4" t="s">
        <v>9</v>
      </c>
      <c r="C165" s="4" t="s">
        <v>807</v>
      </c>
      <c r="D165" s="4" t="s">
        <v>22</v>
      </c>
      <c r="E165" s="5" t="s">
        <v>806</v>
      </c>
      <c r="F165" s="7">
        <f>0.283+0.503+0.77</f>
        <v>1.556</v>
      </c>
      <c r="G165" s="32"/>
      <c r="H165" s="4"/>
      <c r="I165" s="8"/>
      <c r="J165" s="3" t="s">
        <v>805</v>
      </c>
      <c r="K165" s="3"/>
      <c r="L165" s="3"/>
    </row>
    <row r="166" spans="1:12">
      <c r="A166" s="4" t="s">
        <v>10</v>
      </c>
      <c r="B166" s="4" t="s">
        <v>9</v>
      </c>
      <c r="C166" s="4" t="s">
        <v>815</v>
      </c>
      <c r="D166" s="4" t="s">
        <v>22</v>
      </c>
      <c r="E166" s="5" t="s">
        <v>816</v>
      </c>
      <c r="F166" s="7">
        <v>21.21</v>
      </c>
      <c r="G166" s="32"/>
      <c r="H166" s="4" t="s">
        <v>6</v>
      </c>
      <c r="I166" s="7">
        <v>21.21</v>
      </c>
      <c r="J166" s="3" t="s">
        <v>814</v>
      </c>
      <c r="K166" s="3"/>
      <c r="L166" s="3"/>
    </row>
    <row r="167" spans="1:12">
      <c r="A167" s="4" t="s">
        <v>224</v>
      </c>
      <c r="B167" s="4" t="s">
        <v>9</v>
      </c>
      <c r="C167" s="4" t="s">
        <v>818</v>
      </c>
      <c r="D167" s="4" t="s">
        <v>22</v>
      </c>
      <c r="E167" s="5" t="s">
        <v>819</v>
      </c>
      <c r="F167" s="7">
        <v>0.28299999999999997</v>
      </c>
      <c r="G167" s="32"/>
      <c r="H167" s="4" t="s">
        <v>6</v>
      </c>
      <c r="I167" s="8">
        <v>0</v>
      </c>
      <c r="J167" s="3" t="s">
        <v>817</v>
      </c>
      <c r="K167" s="3"/>
      <c r="L167" s="3"/>
    </row>
    <row r="168" spans="1:12">
      <c r="A168" s="4" t="s">
        <v>224</v>
      </c>
      <c r="B168" s="4" t="s">
        <v>9</v>
      </c>
      <c r="C168" s="4" t="s">
        <v>822</v>
      </c>
      <c r="D168" s="4" t="s">
        <v>22</v>
      </c>
      <c r="E168" s="5" t="s">
        <v>821</v>
      </c>
      <c r="F168" s="7">
        <v>0.63300000000000001</v>
      </c>
      <c r="G168" s="32"/>
      <c r="H168" s="4" t="s">
        <v>6</v>
      </c>
      <c r="I168" s="8">
        <v>0</v>
      </c>
      <c r="J168" s="3" t="s">
        <v>820</v>
      </c>
      <c r="K168" s="3"/>
      <c r="L168" s="3"/>
    </row>
    <row r="169" spans="1:12">
      <c r="A169" s="4" t="s">
        <v>199</v>
      </c>
      <c r="B169" s="4" t="s">
        <v>9</v>
      </c>
      <c r="C169" s="4" t="s">
        <v>840</v>
      </c>
      <c r="D169" s="4" t="s">
        <v>22</v>
      </c>
      <c r="E169" s="5" t="s">
        <v>839</v>
      </c>
      <c r="F169" s="7">
        <v>0.63</v>
      </c>
      <c r="G169" s="32"/>
      <c r="H169" s="4" t="s">
        <v>6</v>
      </c>
      <c r="I169" s="8">
        <v>0</v>
      </c>
      <c r="J169" s="3" t="s">
        <v>841</v>
      </c>
      <c r="K169" s="3"/>
      <c r="L169" s="3"/>
    </row>
    <row r="170" spans="1:12">
      <c r="A170" s="4" t="s">
        <v>843</v>
      </c>
      <c r="B170" s="4" t="s">
        <v>9</v>
      </c>
      <c r="C170" s="4" t="s">
        <v>845</v>
      </c>
      <c r="D170" s="4" t="s">
        <v>22</v>
      </c>
      <c r="E170" s="5" t="s">
        <v>844</v>
      </c>
      <c r="F170" s="7">
        <v>2.2000000000000002</v>
      </c>
      <c r="G170" s="32"/>
      <c r="H170" s="4" t="s">
        <v>6</v>
      </c>
      <c r="I170" s="8">
        <v>0</v>
      </c>
      <c r="J170" s="3" t="s">
        <v>842</v>
      </c>
      <c r="K170" s="3"/>
      <c r="L170" s="3"/>
    </row>
    <row r="171" spans="1:12">
      <c r="A171" s="4" t="s">
        <v>429</v>
      </c>
      <c r="B171" s="4" t="s">
        <v>9</v>
      </c>
      <c r="C171" s="4" t="s">
        <v>870</v>
      </c>
      <c r="D171" s="4" t="s">
        <v>22</v>
      </c>
      <c r="E171" s="5" t="s">
        <v>869</v>
      </c>
      <c r="F171" s="7">
        <v>0.20599999999999999</v>
      </c>
      <c r="G171" s="32"/>
      <c r="H171" s="4"/>
      <c r="I171" s="8"/>
      <c r="J171" s="3" t="s">
        <v>868</v>
      </c>
      <c r="K171" s="3"/>
      <c r="L171" s="3"/>
    </row>
    <row r="172" spans="1:12">
      <c r="A172" s="4" t="s">
        <v>401</v>
      </c>
      <c r="B172" s="4" t="s">
        <v>9</v>
      </c>
      <c r="C172" s="4" t="s">
        <v>873</v>
      </c>
      <c r="D172" s="4" t="s">
        <v>22</v>
      </c>
      <c r="E172" s="5" t="s">
        <v>872</v>
      </c>
      <c r="F172" s="7">
        <v>0.247</v>
      </c>
      <c r="G172" s="32"/>
      <c r="H172" s="4" t="s">
        <v>6</v>
      </c>
      <c r="I172" s="8">
        <v>0</v>
      </c>
      <c r="J172" s="3" t="s">
        <v>871</v>
      </c>
      <c r="K172" s="3"/>
      <c r="L172" s="3"/>
    </row>
    <row r="173" spans="1:12">
      <c r="A173" s="4" t="s">
        <v>875</v>
      </c>
      <c r="B173" s="4" t="s">
        <v>9</v>
      </c>
      <c r="C173" s="4" t="s">
        <v>877</v>
      </c>
      <c r="D173" s="4" t="s">
        <v>22</v>
      </c>
      <c r="E173" s="5" t="s">
        <v>876</v>
      </c>
      <c r="F173" s="7">
        <f>0.216+0.81</f>
        <v>1.026</v>
      </c>
      <c r="G173" s="32"/>
      <c r="H173" s="4" t="s">
        <v>6</v>
      </c>
      <c r="I173" s="8">
        <v>0</v>
      </c>
      <c r="J173" s="3" t="s">
        <v>874</v>
      </c>
      <c r="K173" s="3"/>
      <c r="L173" s="3"/>
    </row>
    <row r="174" spans="1:12">
      <c r="A174" s="4" t="s">
        <v>401</v>
      </c>
      <c r="B174" s="4" t="s">
        <v>9</v>
      </c>
      <c r="C174" s="4" t="s">
        <v>901</v>
      </c>
      <c r="D174" s="4" t="s">
        <v>22</v>
      </c>
      <c r="E174" s="5" t="s">
        <v>900</v>
      </c>
      <c r="F174" s="7">
        <v>0.30499999999999999</v>
      </c>
      <c r="G174" s="32"/>
      <c r="H174" s="4"/>
      <c r="I174" s="8"/>
      <c r="J174" s="3" t="s">
        <v>899</v>
      </c>
      <c r="K174" s="3"/>
      <c r="L174" s="3"/>
    </row>
    <row r="175" spans="1:12">
      <c r="A175" s="4" t="s">
        <v>401</v>
      </c>
      <c r="B175" s="4" t="s">
        <v>9</v>
      </c>
      <c r="C175" s="4" t="s">
        <v>925</v>
      </c>
      <c r="D175" s="4" t="s">
        <v>22</v>
      </c>
      <c r="E175" s="5" t="s">
        <v>924</v>
      </c>
      <c r="F175" s="7">
        <v>6.29</v>
      </c>
      <c r="G175" s="32"/>
      <c r="H175" s="4"/>
      <c r="I175" s="8"/>
      <c r="J175" s="3" t="s">
        <v>923</v>
      </c>
      <c r="K175" s="3"/>
      <c r="L175" s="3"/>
    </row>
    <row r="176" spans="1:12">
      <c r="A176" s="4" t="s">
        <v>10</v>
      </c>
      <c r="B176" s="4" t="s">
        <v>9</v>
      </c>
      <c r="C176" s="4" t="s">
        <v>928</v>
      </c>
      <c r="D176" s="4" t="s">
        <v>22</v>
      </c>
      <c r="E176" s="5" t="s">
        <v>927</v>
      </c>
      <c r="F176" s="7">
        <f>4.04+0.206+0.097</f>
        <v>4.3430000000000009</v>
      </c>
      <c r="G176" s="32"/>
      <c r="H176" s="4"/>
      <c r="I176" s="8"/>
      <c r="J176" s="3" t="s">
        <v>926</v>
      </c>
      <c r="K176" s="3"/>
      <c r="L176" s="3"/>
    </row>
    <row r="177" spans="1:12">
      <c r="A177" s="4" t="s">
        <v>10</v>
      </c>
      <c r="B177" s="4" t="s">
        <v>9</v>
      </c>
      <c r="C177" s="4" t="s">
        <v>931</v>
      </c>
      <c r="D177" s="4" t="s">
        <v>22</v>
      </c>
      <c r="E177" s="5" t="s">
        <v>930</v>
      </c>
      <c r="F177" s="7">
        <f>0.695+83.01</f>
        <v>83.704999999999998</v>
      </c>
      <c r="G177" s="32"/>
      <c r="H177" s="4"/>
      <c r="I177" s="8"/>
      <c r="J177" s="3" t="s">
        <v>929</v>
      </c>
      <c r="K177" s="3"/>
      <c r="L177" s="3"/>
    </row>
    <row r="178" spans="1:12">
      <c r="A178" s="4" t="s">
        <v>933</v>
      </c>
      <c r="B178" s="4" t="s">
        <v>9</v>
      </c>
      <c r="C178" s="4" t="s">
        <v>935</v>
      </c>
      <c r="D178" s="4" t="s">
        <v>22</v>
      </c>
      <c r="E178" s="5" t="s">
        <v>934</v>
      </c>
      <c r="F178" s="7">
        <v>0.14799999999999999</v>
      </c>
      <c r="G178" s="32"/>
      <c r="H178" s="4" t="s">
        <v>6</v>
      </c>
      <c r="I178" s="8">
        <v>0</v>
      </c>
      <c r="J178" s="3" t="s">
        <v>932</v>
      </c>
      <c r="K178" s="3"/>
      <c r="L178" s="3"/>
    </row>
    <row r="179" spans="1:12">
      <c r="A179" s="4" t="s">
        <v>942</v>
      </c>
      <c r="B179" s="4" t="s">
        <v>9</v>
      </c>
      <c r="C179" s="4" t="s">
        <v>944</v>
      </c>
      <c r="D179" s="4" t="s">
        <v>22</v>
      </c>
      <c r="E179" s="5" t="s">
        <v>943</v>
      </c>
      <c r="F179" s="7">
        <v>0.56299999999999994</v>
      </c>
      <c r="G179" s="32"/>
      <c r="H179" s="4" t="s">
        <v>6</v>
      </c>
      <c r="I179" s="7">
        <v>0.56299999999999994</v>
      </c>
      <c r="J179" s="3" t="s">
        <v>941</v>
      </c>
      <c r="K179" s="3"/>
      <c r="L179" s="3"/>
    </row>
    <row r="180" spans="1:12">
      <c r="A180" s="4" t="s">
        <v>946</v>
      </c>
      <c r="B180" s="4" t="s">
        <v>9</v>
      </c>
      <c r="C180" s="4" t="s">
        <v>948</v>
      </c>
      <c r="D180" s="4" t="s">
        <v>22</v>
      </c>
      <c r="E180" s="5" t="s">
        <v>947</v>
      </c>
      <c r="F180" s="7">
        <v>0.48899999999999999</v>
      </c>
      <c r="G180" s="32"/>
      <c r="H180" s="4" t="s">
        <v>6</v>
      </c>
      <c r="I180" s="7">
        <v>0.48899999999999999</v>
      </c>
      <c r="J180" s="3" t="s">
        <v>945</v>
      </c>
      <c r="K180" s="3"/>
      <c r="L180" s="3"/>
    </row>
    <row r="181" spans="1:12">
      <c r="A181" s="4" t="s">
        <v>10</v>
      </c>
      <c r="B181" s="4" t="s">
        <v>9</v>
      </c>
      <c r="C181" s="4" t="s">
        <v>951</v>
      </c>
      <c r="D181" s="4" t="s">
        <v>22</v>
      </c>
      <c r="E181" s="5" t="s">
        <v>950</v>
      </c>
      <c r="F181" s="7">
        <f>5.96+4.24</f>
        <v>10.199999999999999</v>
      </c>
      <c r="G181" s="32"/>
      <c r="H181" s="4" t="s">
        <v>6</v>
      </c>
      <c r="I181" s="8">
        <v>0</v>
      </c>
      <c r="J181" s="3" t="s">
        <v>949</v>
      </c>
      <c r="K181" s="3"/>
      <c r="L181" s="3"/>
    </row>
    <row r="182" spans="1:12">
      <c r="A182" s="4" t="s">
        <v>10</v>
      </c>
      <c r="B182" s="4" t="s">
        <v>9</v>
      </c>
      <c r="C182" s="4" t="s">
        <v>954</v>
      </c>
      <c r="D182" s="4" t="s">
        <v>22</v>
      </c>
      <c r="E182" s="5" t="s">
        <v>953</v>
      </c>
      <c r="F182" s="7">
        <f>1.1+0.031</f>
        <v>1.131</v>
      </c>
      <c r="G182" s="32"/>
      <c r="H182" s="4"/>
      <c r="I182" s="8"/>
      <c r="J182" s="3" t="s">
        <v>952</v>
      </c>
      <c r="K182" s="3"/>
      <c r="L182" s="3"/>
    </row>
    <row r="183" spans="1:12">
      <c r="A183" s="4" t="s">
        <v>224</v>
      </c>
      <c r="B183" s="4" t="s">
        <v>9</v>
      </c>
      <c r="C183" s="4" t="s">
        <v>957</v>
      </c>
      <c r="D183" s="4" t="s">
        <v>22</v>
      </c>
      <c r="E183" s="5" t="s">
        <v>956</v>
      </c>
      <c r="F183" s="7">
        <v>4.1900000000000004</v>
      </c>
      <c r="G183" s="32"/>
      <c r="H183" s="4"/>
      <c r="I183" s="8"/>
      <c r="J183" s="3" t="s">
        <v>955</v>
      </c>
      <c r="K183" s="3"/>
      <c r="L183" s="3"/>
    </row>
    <row r="184" spans="1:12">
      <c r="A184" s="4" t="s">
        <v>182</v>
      </c>
      <c r="B184" s="4" t="s">
        <v>9</v>
      </c>
      <c r="C184" s="4" t="s">
        <v>976</v>
      </c>
      <c r="D184" s="4" t="s">
        <v>22</v>
      </c>
      <c r="E184" s="5" t="s">
        <v>975</v>
      </c>
      <c r="F184" s="7">
        <f>0.636+0.323</f>
        <v>0.95900000000000007</v>
      </c>
      <c r="G184" s="32"/>
      <c r="H184" s="4" t="s">
        <v>6</v>
      </c>
      <c r="I184" s="8">
        <v>0</v>
      </c>
      <c r="J184" s="3" t="s">
        <v>974</v>
      </c>
      <c r="K184" s="3"/>
      <c r="L184" s="3"/>
    </row>
    <row r="185" spans="1:12">
      <c r="A185" s="4" t="s">
        <v>224</v>
      </c>
      <c r="B185" s="4" t="s">
        <v>9</v>
      </c>
      <c r="C185" s="4" t="s">
        <v>984</v>
      </c>
      <c r="D185" s="4" t="s">
        <v>22</v>
      </c>
      <c r="E185" s="5" t="s">
        <v>983</v>
      </c>
      <c r="F185" s="7">
        <v>11.44</v>
      </c>
      <c r="G185" s="32"/>
      <c r="H185" s="4"/>
      <c r="I185" s="8"/>
      <c r="J185" s="3" t="s">
        <v>982</v>
      </c>
      <c r="K185" s="3"/>
      <c r="L185" s="3"/>
    </row>
    <row r="186" spans="1:12">
      <c r="A186" s="4" t="s">
        <v>401</v>
      </c>
      <c r="B186" s="4" t="s">
        <v>9</v>
      </c>
      <c r="C186" s="4" t="s">
        <v>987</v>
      </c>
      <c r="D186" s="4" t="s">
        <v>22</v>
      </c>
      <c r="E186" s="5" t="s">
        <v>986</v>
      </c>
      <c r="F186" s="7">
        <v>0.216</v>
      </c>
      <c r="G186" s="32"/>
      <c r="H186" s="4"/>
      <c r="I186" s="8"/>
      <c r="J186" s="3" t="s">
        <v>985</v>
      </c>
      <c r="K186" s="3"/>
      <c r="L186" s="3"/>
    </row>
    <row r="187" spans="1:12">
      <c r="A187" s="4" t="s">
        <v>1013</v>
      </c>
      <c r="B187" s="4" t="s">
        <v>9</v>
      </c>
      <c r="C187" s="4" t="s">
        <v>1015</v>
      </c>
      <c r="D187" s="4" t="s">
        <v>22</v>
      </c>
      <c r="E187" s="5" t="s">
        <v>1014</v>
      </c>
      <c r="F187" s="7">
        <v>1.1100000000000001</v>
      </c>
      <c r="G187" s="32"/>
      <c r="H187" s="4" t="s">
        <v>6</v>
      </c>
      <c r="I187" s="8">
        <f>1.11-10.18</f>
        <v>-9.07</v>
      </c>
      <c r="J187" s="3" t="s">
        <v>1012</v>
      </c>
      <c r="K187" s="3"/>
      <c r="L187" s="3"/>
    </row>
    <row r="188" spans="1:12">
      <c r="A188" s="4" t="s">
        <v>784</v>
      </c>
      <c r="B188" s="4" t="s">
        <v>9</v>
      </c>
      <c r="C188" s="4" t="s">
        <v>1018</v>
      </c>
      <c r="D188" s="4" t="s">
        <v>22</v>
      </c>
      <c r="E188" s="5" t="s">
        <v>1017</v>
      </c>
      <c r="F188" s="7">
        <v>3.23</v>
      </c>
      <c r="G188" s="32"/>
      <c r="H188" s="4" t="s">
        <v>6</v>
      </c>
      <c r="I188" s="8">
        <v>0</v>
      </c>
      <c r="J188" s="3" t="s">
        <v>1016</v>
      </c>
      <c r="K188" s="3"/>
      <c r="L188" s="3"/>
    </row>
    <row r="189" spans="1:12">
      <c r="A189" s="4" t="s">
        <v>784</v>
      </c>
      <c r="B189" s="4" t="s">
        <v>9</v>
      </c>
      <c r="C189" s="4" t="s">
        <v>1027</v>
      </c>
      <c r="D189" s="4" t="s">
        <v>1028</v>
      </c>
      <c r="E189" s="5" t="s">
        <v>1026</v>
      </c>
      <c r="F189" s="7">
        <v>23.04</v>
      </c>
      <c r="G189" s="32"/>
      <c r="H189" s="4"/>
      <c r="I189" s="8"/>
      <c r="J189" s="3" t="s">
        <v>1025</v>
      </c>
      <c r="K189" s="3"/>
      <c r="L189" s="3"/>
    </row>
    <row r="190" spans="1:12">
      <c r="A190" s="4" t="s">
        <v>1069</v>
      </c>
      <c r="B190" s="4" t="s">
        <v>9</v>
      </c>
      <c r="C190" s="4" t="s">
        <v>1071</v>
      </c>
      <c r="D190" s="4" t="s">
        <v>22</v>
      </c>
      <c r="E190" s="5" t="s">
        <v>1070</v>
      </c>
      <c r="F190" s="7">
        <v>2.71</v>
      </c>
      <c r="G190" s="32"/>
      <c r="H190" s="4"/>
      <c r="I190" s="8"/>
      <c r="J190" s="3" t="s">
        <v>1068</v>
      </c>
      <c r="K190" s="3"/>
      <c r="L190" s="3"/>
    </row>
    <row r="191" spans="1:12">
      <c r="A191" s="4" t="s">
        <v>10</v>
      </c>
      <c r="B191" s="4" t="s">
        <v>9</v>
      </c>
      <c r="C191" s="4" t="s">
        <v>1073</v>
      </c>
      <c r="D191" s="4" t="s">
        <v>22</v>
      </c>
      <c r="E191" s="5" t="s">
        <v>1072</v>
      </c>
      <c r="F191" s="7">
        <f>0.026+0.497+0.013</f>
        <v>0.53600000000000003</v>
      </c>
      <c r="G191" s="32"/>
      <c r="H191" s="4"/>
      <c r="I191" s="8"/>
      <c r="J191" s="3" t="s">
        <v>1074</v>
      </c>
      <c r="K191" s="3"/>
      <c r="L191" s="3"/>
    </row>
    <row r="192" spans="1:12">
      <c r="A192" s="4" t="s">
        <v>10</v>
      </c>
      <c r="B192" s="4" t="s">
        <v>9</v>
      </c>
      <c r="C192" s="4" t="s">
        <v>1100</v>
      </c>
      <c r="D192" s="4" t="s">
        <v>22</v>
      </c>
      <c r="E192" s="5" t="s">
        <v>1101</v>
      </c>
      <c r="F192" s="7">
        <f>1.16+7.19</f>
        <v>8.35</v>
      </c>
      <c r="G192" s="32"/>
      <c r="H192" s="4"/>
      <c r="I192" s="8"/>
      <c r="J192" s="3" t="s">
        <v>1099</v>
      </c>
      <c r="K192" s="3"/>
      <c r="L192" s="3"/>
    </row>
    <row r="193" spans="1:12">
      <c r="A193" s="4" t="s">
        <v>1103</v>
      </c>
      <c r="B193" s="4" t="s">
        <v>9</v>
      </c>
      <c r="C193" s="4" t="s">
        <v>1105</v>
      </c>
      <c r="D193" s="4" t="s">
        <v>22</v>
      </c>
      <c r="E193" s="5" t="s">
        <v>1104</v>
      </c>
      <c r="F193" s="7">
        <v>0.16</v>
      </c>
      <c r="G193" s="32"/>
      <c r="H193" s="4"/>
      <c r="I193" s="8"/>
      <c r="J193" s="3" t="s">
        <v>1102</v>
      </c>
      <c r="K193" s="3"/>
      <c r="L193" s="3"/>
    </row>
    <row r="194" spans="1:12">
      <c r="A194" s="4" t="s">
        <v>429</v>
      </c>
      <c r="B194" s="4" t="s">
        <v>9</v>
      </c>
      <c r="C194" s="4" t="s">
        <v>1108</v>
      </c>
      <c r="D194" s="4" t="s">
        <v>22</v>
      </c>
      <c r="E194" s="5" t="s">
        <v>1107</v>
      </c>
      <c r="F194" s="7">
        <v>0.13600000000000001</v>
      </c>
      <c r="G194" s="32"/>
      <c r="H194" s="4"/>
      <c r="I194" s="8"/>
      <c r="J194" s="3" t="s">
        <v>1106</v>
      </c>
      <c r="K194" s="3"/>
      <c r="L194" s="3"/>
    </row>
    <row r="195" spans="1:12">
      <c r="A195" s="4" t="s">
        <v>1110</v>
      </c>
      <c r="B195" s="4" t="s">
        <v>9</v>
      </c>
      <c r="C195" s="4" t="s">
        <v>1112</v>
      </c>
      <c r="D195" s="4" t="s">
        <v>22</v>
      </c>
      <c r="E195" s="5" t="s">
        <v>1111</v>
      </c>
      <c r="F195" s="7">
        <v>0.50900000000000001</v>
      </c>
      <c r="G195" s="32"/>
      <c r="H195" s="4"/>
      <c r="I195" s="8"/>
      <c r="J195" s="3" t="s">
        <v>1109</v>
      </c>
      <c r="K195" s="3"/>
      <c r="L195" s="3"/>
    </row>
    <row r="196" spans="1:12">
      <c r="A196" s="4" t="s">
        <v>1126</v>
      </c>
      <c r="B196" s="4" t="s">
        <v>9</v>
      </c>
      <c r="C196" s="4" t="s">
        <v>1128</v>
      </c>
      <c r="D196" s="4" t="s">
        <v>22</v>
      </c>
      <c r="E196" s="5" t="s">
        <v>1127</v>
      </c>
      <c r="F196" s="7">
        <v>0.47699999999999998</v>
      </c>
      <c r="G196" s="32"/>
      <c r="H196" s="4" t="s">
        <v>6</v>
      </c>
      <c r="I196" s="8">
        <v>0</v>
      </c>
      <c r="J196" s="3" t="s">
        <v>1125</v>
      </c>
      <c r="K196" s="3"/>
      <c r="L196" s="3"/>
    </row>
    <row r="197" spans="1:12">
      <c r="A197" s="4" t="s">
        <v>401</v>
      </c>
      <c r="B197" s="4" t="s">
        <v>9</v>
      </c>
      <c r="C197" s="4" t="s">
        <v>1146</v>
      </c>
      <c r="D197" s="4" t="s">
        <v>22</v>
      </c>
      <c r="E197" s="5" t="s">
        <v>1145</v>
      </c>
      <c r="F197" s="7">
        <v>0.193</v>
      </c>
      <c r="G197" s="32"/>
      <c r="H197" s="4"/>
      <c r="I197" s="8"/>
      <c r="J197" s="3" t="s">
        <v>1144</v>
      </c>
      <c r="K197" s="3"/>
      <c r="L197" s="3"/>
    </row>
    <row r="198" spans="1:12">
      <c r="A198" s="4" t="s">
        <v>429</v>
      </c>
      <c r="B198" s="4" t="s">
        <v>9</v>
      </c>
      <c r="C198" s="4" t="s">
        <v>1167</v>
      </c>
      <c r="D198" s="4" t="s">
        <v>22</v>
      </c>
      <c r="E198" s="5" t="s">
        <v>1166</v>
      </c>
      <c r="F198" s="7">
        <v>0.17399999999999999</v>
      </c>
      <c r="G198" s="32"/>
      <c r="H198" s="4"/>
      <c r="I198" s="8"/>
      <c r="J198" s="3" t="s">
        <v>1165</v>
      </c>
      <c r="K198" s="3"/>
      <c r="L198" s="3"/>
    </row>
    <row r="199" spans="1:12">
      <c r="A199" s="4" t="s">
        <v>10</v>
      </c>
      <c r="B199" s="4" t="s">
        <v>9</v>
      </c>
      <c r="C199" s="4" t="s">
        <v>1170</v>
      </c>
      <c r="D199" s="4" t="s">
        <v>22</v>
      </c>
      <c r="E199" s="5" t="s">
        <v>1169</v>
      </c>
      <c r="F199" s="7">
        <f>9.18+0.059</f>
        <v>9.238999999999999</v>
      </c>
      <c r="G199" s="32"/>
      <c r="H199" s="4" t="s">
        <v>6</v>
      </c>
      <c r="I199" s="8">
        <v>0</v>
      </c>
      <c r="J199" s="3" t="s">
        <v>1168</v>
      </c>
      <c r="K199" s="3"/>
      <c r="L199" s="3"/>
    </row>
    <row r="200" spans="1:12">
      <c r="A200" s="4" t="s">
        <v>843</v>
      </c>
      <c r="B200" s="4" t="s">
        <v>9</v>
      </c>
      <c r="C200" s="4" t="s">
        <v>1173</v>
      </c>
      <c r="D200" s="4" t="s">
        <v>22</v>
      </c>
      <c r="E200" s="5" t="s">
        <v>1172</v>
      </c>
      <c r="F200" s="7">
        <v>0.32300000000000001</v>
      </c>
      <c r="G200" s="32"/>
      <c r="H200" s="4" t="s">
        <v>6</v>
      </c>
      <c r="I200" s="8">
        <v>0</v>
      </c>
      <c r="J200" s="3" t="s">
        <v>1171</v>
      </c>
      <c r="K200" s="3"/>
      <c r="L200" s="3"/>
    </row>
    <row r="201" spans="1:12">
      <c r="A201" s="4" t="s">
        <v>10</v>
      </c>
      <c r="B201" s="4" t="s">
        <v>9</v>
      </c>
      <c r="C201" s="4" t="s">
        <v>1176</v>
      </c>
      <c r="D201" s="4" t="s">
        <v>22</v>
      </c>
      <c r="E201" s="5" t="s">
        <v>1175</v>
      </c>
      <c r="F201" s="7">
        <f>4.13+0.045+0.06+2.11+2.86</f>
        <v>9.2049999999999983</v>
      </c>
      <c r="G201" s="32"/>
      <c r="H201" s="4" t="s">
        <v>6</v>
      </c>
      <c r="I201" s="7">
        <f>4.13+0.045+0.06+2.11+2.86</f>
        <v>9.2049999999999983</v>
      </c>
      <c r="J201" s="3" t="s">
        <v>1174</v>
      </c>
      <c r="K201" s="3"/>
      <c r="L201" s="3"/>
    </row>
    <row r="202" spans="1:12">
      <c r="A202" s="4" t="s">
        <v>1178</v>
      </c>
      <c r="B202" s="4" t="s">
        <v>9</v>
      </c>
      <c r="C202" s="4" t="s">
        <v>1180</v>
      </c>
      <c r="D202" s="4" t="s">
        <v>22</v>
      </c>
      <c r="E202" s="5" t="s">
        <v>1179</v>
      </c>
      <c r="F202" s="7">
        <f>1.21+0.541+0.114</f>
        <v>1.865</v>
      </c>
      <c r="G202" s="32"/>
      <c r="H202" s="4" t="s">
        <v>6</v>
      </c>
      <c r="I202" s="8">
        <v>0</v>
      </c>
      <c r="J202" s="3" t="s">
        <v>1177</v>
      </c>
      <c r="K202" s="3"/>
      <c r="L202" s="3"/>
    </row>
    <row r="203" spans="1:12">
      <c r="A203" s="4" t="s">
        <v>1182</v>
      </c>
      <c r="B203" s="4" t="s">
        <v>9</v>
      </c>
      <c r="C203" s="4" t="s">
        <v>1184</v>
      </c>
      <c r="D203" s="4" t="s">
        <v>22</v>
      </c>
      <c r="E203" s="5" t="s">
        <v>1183</v>
      </c>
      <c r="F203" s="7">
        <v>0.16600000000000001</v>
      </c>
      <c r="G203" s="32"/>
      <c r="H203" s="4" t="s">
        <v>6</v>
      </c>
      <c r="I203" s="8">
        <v>0</v>
      </c>
      <c r="J203" s="3" t="s">
        <v>1181</v>
      </c>
      <c r="K203" s="3"/>
      <c r="L203" s="3"/>
    </row>
    <row r="204" spans="1:12">
      <c r="A204" s="4" t="s">
        <v>224</v>
      </c>
      <c r="B204" s="4" t="s">
        <v>9</v>
      </c>
      <c r="C204" s="4" t="s">
        <v>1198</v>
      </c>
      <c r="D204" s="4" t="s">
        <v>22</v>
      </c>
      <c r="E204" s="5" t="s">
        <v>1197</v>
      </c>
      <c r="F204" s="7">
        <v>0.13400000000000001</v>
      </c>
      <c r="G204" s="32"/>
      <c r="H204" s="4"/>
      <c r="I204" s="8"/>
      <c r="J204" s="3" t="s">
        <v>1196</v>
      </c>
      <c r="K204" s="3"/>
      <c r="L204" s="3"/>
    </row>
    <row r="205" spans="1:12">
      <c r="A205" s="4" t="s">
        <v>401</v>
      </c>
      <c r="B205" s="4" t="s">
        <v>9</v>
      </c>
      <c r="C205" s="4" t="s">
        <v>1235</v>
      </c>
      <c r="D205" s="4" t="s">
        <v>22</v>
      </c>
      <c r="E205" s="5" t="s">
        <v>1234</v>
      </c>
      <c r="F205" s="7">
        <f>0.505+0.254+0.456</f>
        <v>1.2150000000000001</v>
      </c>
      <c r="G205" s="32"/>
      <c r="H205" s="4" t="s">
        <v>6</v>
      </c>
      <c r="I205" s="8">
        <v>0</v>
      </c>
      <c r="J205" s="3" t="s">
        <v>1233</v>
      </c>
      <c r="K205" s="3"/>
      <c r="L205" s="3"/>
    </row>
    <row r="206" spans="1:12">
      <c r="A206" s="4" t="s">
        <v>1237</v>
      </c>
      <c r="B206" s="4" t="s">
        <v>9</v>
      </c>
      <c r="C206" s="4" t="s">
        <v>1239</v>
      </c>
      <c r="D206" s="4" t="s">
        <v>22</v>
      </c>
      <c r="E206" s="5" t="s">
        <v>1238</v>
      </c>
      <c r="F206" s="7">
        <v>3.21</v>
      </c>
      <c r="G206" s="32"/>
      <c r="H206" s="4" t="s">
        <v>6</v>
      </c>
      <c r="I206" s="8">
        <v>0</v>
      </c>
      <c r="J206" s="3" t="s">
        <v>1236</v>
      </c>
      <c r="K206" s="3"/>
      <c r="L206" s="3"/>
    </row>
    <row r="207" spans="1:12">
      <c r="A207" s="4" t="s">
        <v>1241</v>
      </c>
      <c r="B207" s="4" t="s">
        <v>9</v>
      </c>
      <c r="C207" s="4" t="s">
        <v>1243</v>
      </c>
      <c r="D207" s="4" t="s">
        <v>22</v>
      </c>
      <c r="E207" s="5" t="s">
        <v>1242</v>
      </c>
      <c r="F207" s="7">
        <f>3.24+0.051</f>
        <v>3.2910000000000004</v>
      </c>
      <c r="G207" s="32"/>
      <c r="H207" s="4" t="s">
        <v>6</v>
      </c>
      <c r="I207" s="7">
        <f>3.24+0.051</f>
        <v>3.2910000000000004</v>
      </c>
      <c r="J207" s="3" t="s">
        <v>1240</v>
      </c>
      <c r="K207" s="3"/>
      <c r="L207" s="3"/>
    </row>
    <row r="208" spans="1:12">
      <c r="A208" s="4" t="s">
        <v>10</v>
      </c>
      <c r="B208" s="4" t="s">
        <v>9</v>
      </c>
      <c r="C208" s="4" t="s">
        <v>1246</v>
      </c>
      <c r="D208" s="4" t="s">
        <v>22</v>
      </c>
      <c r="E208" s="5" t="s">
        <v>1245</v>
      </c>
      <c r="F208" s="7">
        <f>0.048+0.012+6.53+0.045</f>
        <v>6.6349999999999998</v>
      </c>
      <c r="G208" s="32"/>
      <c r="H208" s="4" t="s">
        <v>6</v>
      </c>
      <c r="I208" s="7">
        <f>0.048+0.012+6.53+0.045</f>
        <v>6.6349999999999998</v>
      </c>
      <c r="J208" s="3" t="s">
        <v>1244</v>
      </c>
      <c r="K208" s="3"/>
      <c r="L208" s="3"/>
    </row>
    <row r="209" spans="1:12">
      <c r="A209" s="4" t="s">
        <v>10</v>
      </c>
      <c r="B209" s="4" t="s">
        <v>9</v>
      </c>
      <c r="C209" s="4" t="s">
        <v>1313</v>
      </c>
      <c r="D209" s="4" t="s">
        <v>22</v>
      </c>
      <c r="E209" s="5" t="s">
        <v>1312</v>
      </c>
      <c r="F209" s="7">
        <v>0.17699999999999999</v>
      </c>
      <c r="G209" s="32"/>
      <c r="H209" s="4" t="s">
        <v>6</v>
      </c>
      <c r="I209" s="7"/>
      <c r="J209" s="3" t="s">
        <v>1311</v>
      </c>
      <c r="K209" s="3"/>
      <c r="L209" s="3"/>
    </row>
    <row r="210" spans="1:12">
      <c r="A210" s="4" t="s">
        <v>145</v>
      </c>
      <c r="B210" s="4" t="s">
        <v>9</v>
      </c>
      <c r="C210" s="4" t="s">
        <v>1331</v>
      </c>
      <c r="D210" s="4" t="s">
        <v>22</v>
      </c>
      <c r="E210" s="5" t="s">
        <v>1330</v>
      </c>
      <c r="F210" s="7">
        <v>0.23699999999999999</v>
      </c>
      <c r="G210" s="32"/>
      <c r="H210" s="4" t="s">
        <v>6</v>
      </c>
      <c r="I210" s="7">
        <v>0.23699999999999999</v>
      </c>
      <c r="J210" s="3" t="s">
        <v>1329</v>
      </c>
      <c r="K210" s="3"/>
      <c r="L210" s="3"/>
    </row>
    <row r="211" spans="1:12">
      <c r="A211" s="4" t="s">
        <v>10</v>
      </c>
      <c r="B211" s="4" t="s">
        <v>9</v>
      </c>
      <c r="C211" s="4" t="s">
        <v>1334</v>
      </c>
      <c r="D211" s="4" t="s">
        <v>22</v>
      </c>
      <c r="E211" s="5" t="s">
        <v>1333</v>
      </c>
      <c r="F211" s="7">
        <v>10.89</v>
      </c>
      <c r="G211" s="32"/>
      <c r="H211" s="4"/>
      <c r="I211" s="7"/>
      <c r="J211" s="3" t="s">
        <v>1332</v>
      </c>
      <c r="K211" s="3"/>
      <c r="L211" s="3"/>
    </row>
    <row r="212" spans="1:12">
      <c r="A212" s="4" t="s">
        <v>224</v>
      </c>
      <c r="B212" s="4" t="s">
        <v>9</v>
      </c>
      <c r="C212" s="4" t="s">
        <v>1337</v>
      </c>
      <c r="D212" s="4" t="s">
        <v>22</v>
      </c>
      <c r="E212" s="5" t="s">
        <v>1336</v>
      </c>
      <c r="F212" s="7">
        <v>1.42</v>
      </c>
      <c r="G212" s="32"/>
      <c r="H212" s="4"/>
      <c r="I212" s="7"/>
      <c r="J212" s="3" t="s">
        <v>1335</v>
      </c>
      <c r="K212" s="3"/>
      <c r="L212" s="3"/>
    </row>
    <row r="213" spans="1:12">
      <c r="A213" s="4" t="s">
        <v>195</v>
      </c>
      <c r="B213" s="4" t="s">
        <v>9</v>
      </c>
      <c r="C213" s="4" t="s">
        <v>1351</v>
      </c>
      <c r="D213" s="4" t="s">
        <v>22</v>
      </c>
      <c r="E213" s="5" t="s">
        <v>1350</v>
      </c>
      <c r="F213" s="7">
        <v>0.32800000000000001</v>
      </c>
      <c r="G213" s="32"/>
      <c r="H213" s="4" t="s">
        <v>6</v>
      </c>
      <c r="I213" s="8">
        <v>0</v>
      </c>
      <c r="J213" s="3" t="s">
        <v>1349</v>
      </c>
      <c r="K213" s="3"/>
      <c r="L213" s="3"/>
    </row>
    <row r="214" spans="1:12">
      <c r="A214" s="4" t="s">
        <v>784</v>
      </c>
      <c r="B214" s="4" t="s">
        <v>9</v>
      </c>
      <c r="C214" s="4" t="s">
        <v>1371</v>
      </c>
      <c r="D214" s="4" t="s">
        <v>22</v>
      </c>
      <c r="E214" s="5" t="s">
        <v>1370</v>
      </c>
      <c r="F214" s="7">
        <v>20.5</v>
      </c>
      <c r="G214" s="32"/>
      <c r="H214" s="4"/>
      <c r="I214" s="8"/>
      <c r="J214" s="3" t="s">
        <v>1369</v>
      </c>
      <c r="K214" s="3"/>
      <c r="L214" s="3"/>
    </row>
    <row r="215" spans="1:12">
      <c r="A215" s="4" t="s">
        <v>1373</v>
      </c>
      <c r="B215" s="4" t="s">
        <v>9</v>
      </c>
      <c r="C215" s="4" t="s">
        <v>1375</v>
      </c>
      <c r="D215" s="4" t="s">
        <v>22</v>
      </c>
      <c r="E215" s="5" t="s">
        <v>1374</v>
      </c>
      <c r="F215" s="7">
        <v>6.59</v>
      </c>
      <c r="G215" s="32"/>
      <c r="H215" s="4"/>
      <c r="I215" s="8"/>
      <c r="J215" s="3" t="s">
        <v>1372</v>
      </c>
      <c r="K215" s="3"/>
      <c r="L215" s="3"/>
    </row>
    <row r="216" spans="1:12">
      <c r="A216" s="4" t="s">
        <v>10</v>
      </c>
      <c r="B216" s="4" t="s">
        <v>9</v>
      </c>
      <c r="C216" s="4" t="s">
        <v>1383</v>
      </c>
      <c r="D216" s="4" t="s">
        <v>22</v>
      </c>
      <c r="E216" s="5" t="s">
        <v>1382</v>
      </c>
      <c r="F216" s="7">
        <v>0.68</v>
      </c>
      <c r="G216" s="32"/>
      <c r="H216" s="4" t="s">
        <v>6</v>
      </c>
      <c r="I216" s="8">
        <v>0</v>
      </c>
      <c r="J216" s="3" t="s">
        <v>1381</v>
      </c>
      <c r="K216" s="3"/>
      <c r="L216" s="3"/>
    </row>
    <row r="217" spans="1:12">
      <c r="A217" s="4" t="s">
        <v>10</v>
      </c>
      <c r="B217" s="4" t="s">
        <v>9</v>
      </c>
      <c r="C217" s="4" t="s">
        <v>1386</v>
      </c>
      <c r="D217" s="4" t="s">
        <v>22</v>
      </c>
      <c r="E217" s="5" t="s">
        <v>1385</v>
      </c>
      <c r="F217" s="7">
        <v>0.26</v>
      </c>
      <c r="G217" s="32"/>
      <c r="H217" s="4" t="s">
        <v>6</v>
      </c>
      <c r="I217" s="8">
        <v>0</v>
      </c>
      <c r="J217" s="3" t="s">
        <v>1384</v>
      </c>
      <c r="K217" s="3"/>
      <c r="L217" s="3"/>
    </row>
    <row r="218" spans="1:12">
      <c r="A218" s="4" t="s">
        <v>224</v>
      </c>
      <c r="B218" s="4" t="s">
        <v>9</v>
      </c>
      <c r="C218" s="4" t="s">
        <v>1389</v>
      </c>
      <c r="D218" s="4" t="s">
        <v>22</v>
      </c>
      <c r="E218" s="5" t="s">
        <v>1388</v>
      </c>
      <c r="F218" s="7">
        <v>0.3</v>
      </c>
      <c r="G218" s="32"/>
      <c r="H218" s="4" t="s">
        <v>6</v>
      </c>
      <c r="I218" s="7">
        <v>0.3</v>
      </c>
      <c r="J218" s="3" t="s">
        <v>1387</v>
      </c>
      <c r="K218" s="3"/>
      <c r="L218" s="3"/>
    </row>
    <row r="219" spans="1:12">
      <c r="A219" s="4" t="s">
        <v>224</v>
      </c>
      <c r="B219" s="4" t="s">
        <v>9</v>
      </c>
      <c r="C219" s="4" t="s">
        <v>1392</v>
      </c>
      <c r="D219" s="4" t="s">
        <v>22</v>
      </c>
      <c r="E219" s="5" t="s">
        <v>1391</v>
      </c>
      <c r="F219" s="7">
        <v>0.20499999999999999</v>
      </c>
      <c r="G219" s="32"/>
      <c r="H219" s="4" t="s">
        <v>6</v>
      </c>
      <c r="I219" s="7">
        <v>0.20499999999999999</v>
      </c>
      <c r="J219" s="3" t="s">
        <v>1390</v>
      </c>
      <c r="K219" s="3"/>
      <c r="L219" s="3"/>
    </row>
    <row r="220" spans="1:12">
      <c r="A220" s="4" t="s">
        <v>401</v>
      </c>
      <c r="B220" s="4" t="s">
        <v>9</v>
      </c>
      <c r="C220" s="4" t="s">
        <v>1395</v>
      </c>
      <c r="D220" s="4" t="s">
        <v>22</v>
      </c>
      <c r="E220" s="5" t="s">
        <v>1394</v>
      </c>
      <c r="F220" s="7">
        <v>1.681</v>
      </c>
      <c r="G220" s="32"/>
      <c r="H220" s="4" t="s">
        <v>6</v>
      </c>
      <c r="I220" s="8">
        <v>0</v>
      </c>
      <c r="J220" s="3" t="s">
        <v>1393</v>
      </c>
      <c r="K220" s="3"/>
      <c r="L220" s="3"/>
    </row>
    <row r="221" spans="1:12">
      <c r="A221" s="4" t="s">
        <v>10</v>
      </c>
      <c r="B221" s="4" t="s">
        <v>9</v>
      </c>
      <c r="C221" s="4" t="s">
        <v>1418</v>
      </c>
      <c r="D221" s="4" t="s">
        <v>22</v>
      </c>
      <c r="E221" s="5" t="s">
        <v>1417</v>
      </c>
      <c r="F221" s="7">
        <f>0.169+0.02</f>
        <v>0.189</v>
      </c>
      <c r="G221" s="32"/>
      <c r="H221" s="4"/>
      <c r="I221" s="8"/>
      <c r="J221" s="3" t="s">
        <v>1416</v>
      </c>
      <c r="K221" s="3"/>
      <c r="L221" s="3"/>
    </row>
    <row r="222" spans="1:12">
      <c r="A222" s="4" t="s">
        <v>10</v>
      </c>
      <c r="B222" s="4" t="s">
        <v>9</v>
      </c>
      <c r="C222" s="4" t="s">
        <v>1421</v>
      </c>
      <c r="D222" s="4" t="s">
        <v>22</v>
      </c>
      <c r="E222" s="5" t="s">
        <v>1420</v>
      </c>
      <c r="F222" s="7">
        <v>12.37</v>
      </c>
      <c r="G222" s="32"/>
      <c r="H222" s="4" t="s">
        <v>6</v>
      </c>
      <c r="I222" s="8">
        <v>0</v>
      </c>
      <c r="J222" s="3" t="s">
        <v>1419</v>
      </c>
      <c r="K222" s="3"/>
      <c r="L222" s="3"/>
    </row>
    <row r="223" spans="1:12">
      <c r="A223" s="4" t="s">
        <v>224</v>
      </c>
      <c r="B223" s="4" t="s">
        <v>9</v>
      </c>
      <c r="C223" s="4" t="s">
        <v>1461</v>
      </c>
      <c r="D223" s="4" t="s">
        <v>22</v>
      </c>
      <c r="E223" s="5" t="s">
        <v>1460</v>
      </c>
      <c r="F223" s="7">
        <v>1.51</v>
      </c>
      <c r="G223" s="32"/>
      <c r="H223" s="4"/>
      <c r="I223" s="8"/>
      <c r="J223" s="3" t="s">
        <v>1459</v>
      </c>
      <c r="K223" s="3"/>
      <c r="L223" s="3"/>
    </row>
    <row r="224" spans="1:12">
      <c r="A224" s="4" t="s">
        <v>10</v>
      </c>
      <c r="B224" s="4" t="s">
        <v>9</v>
      </c>
      <c r="C224" s="4" t="s">
        <v>1464</v>
      </c>
      <c r="D224" s="4" t="s">
        <v>22</v>
      </c>
      <c r="E224" s="5" t="s">
        <v>1463</v>
      </c>
      <c r="F224" s="7">
        <f>0.054+0.53+0.081+0.319</f>
        <v>0.98399999999999999</v>
      </c>
      <c r="G224" s="32"/>
      <c r="H224" s="4"/>
      <c r="I224" s="8"/>
      <c r="J224" s="3" t="s">
        <v>1462</v>
      </c>
      <c r="K224" s="3"/>
      <c r="L224" s="3"/>
    </row>
    <row r="225" spans="1:12">
      <c r="A225" s="4" t="s">
        <v>401</v>
      </c>
      <c r="B225" s="4" t="s">
        <v>9</v>
      </c>
      <c r="C225" s="4" t="s">
        <v>1482</v>
      </c>
      <c r="D225" s="4" t="s">
        <v>22</v>
      </c>
      <c r="E225" s="5" t="s">
        <v>1481</v>
      </c>
      <c r="F225" s="7">
        <v>1.74</v>
      </c>
      <c r="G225" s="32"/>
      <c r="H225" s="4"/>
      <c r="I225" s="8"/>
      <c r="J225" s="3" t="s">
        <v>1480</v>
      </c>
      <c r="K225" s="3"/>
      <c r="L225" s="3"/>
    </row>
    <row r="226" spans="1:12">
      <c r="A226" s="4" t="s">
        <v>843</v>
      </c>
      <c r="B226" s="4" t="s">
        <v>9</v>
      </c>
      <c r="C226" s="4" t="s">
        <v>1492</v>
      </c>
      <c r="D226" s="4" t="s">
        <v>22</v>
      </c>
      <c r="E226" s="5" t="s">
        <v>1491</v>
      </c>
      <c r="F226" s="7">
        <v>0.32300000000000001</v>
      </c>
      <c r="G226" s="32"/>
      <c r="H226" s="4"/>
      <c r="I226" s="8"/>
      <c r="J226" s="3" t="s">
        <v>1490</v>
      </c>
      <c r="K226" s="3"/>
      <c r="L226" s="3"/>
    </row>
    <row r="227" spans="1:12">
      <c r="A227" s="4" t="s">
        <v>401</v>
      </c>
      <c r="B227" s="4" t="s">
        <v>9</v>
      </c>
      <c r="C227" s="4" t="s">
        <v>1533</v>
      </c>
      <c r="D227" s="4" t="s">
        <v>22</v>
      </c>
      <c r="E227" s="5" t="s">
        <v>1532</v>
      </c>
      <c r="F227" s="7">
        <v>1.31</v>
      </c>
      <c r="G227" s="32"/>
      <c r="H227" s="4" t="s">
        <v>6</v>
      </c>
      <c r="I227" s="8">
        <v>0</v>
      </c>
      <c r="J227" s="3" t="s">
        <v>1531</v>
      </c>
      <c r="K227" s="3"/>
      <c r="L227" s="3"/>
    </row>
    <row r="228" spans="1:12">
      <c r="A228" s="4" t="s">
        <v>10</v>
      </c>
      <c r="B228" s="4" t="s">
        <v>9</v>
      </c>
      <c r="C228" s="4" t="s">
        <v>1536</v>
      </c>
      <c r="D228" s="4" t="s">
        <v>22</v>
      </c>
      <c r="E228" s="5" t="s">
        <v>1535</v>
      </c>
      <c r="F228" s="7">
        <f>1.82+0.004+0.003</f>
        <v>1.827</v>
      </c>
      <c r="G228" s="32"/>
      <c r="H228" s="4" t="s">
        <v>6</v>
      </c>
      <c r="I228" s="8">
        <v>0</v>
      </c>
      <c r="J228" s="3" t="s">
        <v>1534</v>
      </c>
      <c r="K228" s="3"/>
      <c r="L228" s="3"/>
    </row>
    <row r="229" spans="1:12">
      <c r="A229" s="4" t="s">
        <v>1538</v>
      </c>
      <c r="B229" s="4" t="s">
        <v>9</v>
      </c>
      <c r="C229" s="4" t="s">
        <v>1540</v>
      </c>
      <c r="D229" s="4" t="s">
        <v>22</v>
      </c>
      <c r="E229" s="5" t="s">
        <v>1539</v>
      </c>
      <c r="F229" s="7">
        <v>2.09</v>
      </c>
      <c r="G229" s="32"/>
      <c r="H229" s="4" t="s">
        <v>6</v>
      </c>
      <c r="I229" s="8">
        <v>0</v>
      </c>
      <c r="J229" s="3" t="s">
        <v>1537</v>
      </c>
      <c r="K229" s="3"/>
      <c r="L229" s="3"/>
    </row>
    <row r="230" spans="1:12">
      <c r="A230" s="4" t="s">
        <v>10</v>
      </c>
      <c r="B230" s="4" t="s">
        <v>9</v>
      </c>
      <c r="C230" s="4" t="s">
        <v>1548</v>
      </c>
      <c r="D230" s="4" t="s">
        <v>22</v>
      </c>
      <c r="E230" s="5" t="s">
        <v>1547</v>
      </c>
      <c r="F230" s="7">
        <f>0.591+0.042</f>
        <v>0.63300000000000001</v>
      </c>
      <c r="G230" s="32"/>
      <c r="H230" s="4"/>
      <c r="I230" s="8"/>
      <c r="J230" s="3" t="s">
        <v>1546</v>
      </c>
      <c r="K230" s="3"/>
      <c r="L230" s="3"/>
    </row>
    <row r="231" spans="1:12">
      <c r="A231" s="4" t="s">
        <v>10</v>
      </c>
      <c r="B231" s="4" t="s">
        <v>9</v>
      </c>
      <c r="C231" s="4" t="s">
        <v>1551</v>
      </c>
      <c r="D231" s="4" t="s">
        <v>22</v>
      </c>
      <c r="E231" s="5" t="s">
        <v>1550</v>
      </c>
      <c r="F231" s="7">
        <f>0.504+0.098</f>
        <v>0.60199999999999998</v>
      </c>
      <c r="G231" s="32"/>
      <c r="H231" s="4"/>
      <c r="I231" s="8"/>
      <c r="J231" s="3" t="s">
        <v>1549</v>
      </c>
      <c r="K231" s="3"/>
      <c r="L231" s="3"/>
    </row>
    <row r="232" spans="1:12">
      <c r="A232" s="4" t="s">
        <v>1575</v>
      </c>
      <c r="B232" s="4" t="s">
        <v>9</v>
      </c>
      <c r="C232" s="4" t="s">
        <v>1577</v>
      </c>
      <c r="D232" s="4" t="s">
        <v>22</v>
      </c>
      <c r="E232" s="5" t="s">
        <v>1576</v>
      </c>
      <c r="F232" s="7">
        <f>97*0.228</f>
        <v>22.116</v>
      </c>
      <c r="G232" s="32"/>
      <c r="H232" s="4"/>
      <c r="I232" s="8"/>
      <c r="J232" s="3" t="s">
        <v>1574</v>
      </c>
      <c r="K232" s="3"/>
      <c r="L232" s="3"/>
    </row>
    <row r="233" spans="1:12">
      <c r="A233" s="4" t="s">
        <v>10</v>
      </c>
      <c r="B233" s="4" t="s">
        <v>9</v>
      </c>
      <c r="C233" s="4" t="s">
        <v>1597</v>
      </c>
      <c r="D233" s="4" t="s">
        <v>22</v>
      </c>
      <c r="E233" s="5" t="s">
        <v>1596</v>
      </c>
      <c r="F233" s="7">
        <f>0.155+44.03</f>
        <v>44.185000000000002</v>
      </c>
      <c r="G233" s="32"/>
      <c r="H233" s="4" t="s">
        <v>6</v>
      </c>
      <c r="I233" s="8">
        <v>0</v>
      </c>
      <c r="J233" s="3" t="s">
        <v>1595</v>
      </c>
      <c r="K233" s="3"/>
      <c r="L233" s="3"/>
    </row>
    <row r="234" spans="1:12">
      <c r="A234" s="4" t="s">
        <v>1237</v>
      </c>
      <c r="B234" s="4" t="s">
        <v>9</v>
      </c>
      <c r="C234" s="4" t="s">
        <v>1600</v>
      </c>
      <c r="D234" s="4" t="s">
        <v>22</v>
      </c>
      <c r="E234" s="5" t="s">
        <v>1599</v>
      </c>
      <c r="F234" s="7">
        <v>7.13</v>
      </c>
      <c r="G234" s="32"/>
      <c r="H234" s="4"/>
      <c r="I234" s="8"/>
      <c r="J234" s="3" t="s">
        <v>1598</v>
      </c>
      <c r="K234" s="3"/>
      <c r="L234" s="3"/>
    </row>
    <row r="235" spans="1:12">
      <c r="A235" s="4" t="s">
        <v>401</v>
      </c>
      <c r="B235" s="4" t="s">
        <v>9</v>
      </c>
      <c r="C235" s="4" t="s">
        <v>1662</v>
      </c>
      <c r="D235" s="4" t="s">
        <v>22</v>
      </c>
      <c r="E235" s="5" t="s">
        <v>1661</v>
      </c>
      <c r="F235" s="7">
        <v>0.91900000000000004</v>
      </c>
      <c r="G235" s="32"/>
      <c r="H235" s="4" t="s">
        <v>6</v>
      </c>
      <c r="I235" s="7">
        <f>0.919-0.183</f>
        <v>0.73599999999999999</v>
      </c>
      <c r="J235" s="3" t="s">
        <v>1660</v>
      </c>
      <c r="K235" s="3"/>
      <c r="L235" s="3"/>
    </row>
    <row r="236" spans="1:12">
      <c r="A236" s="4" t="s">
        <v>401</v>
      </c>
      <c r="B236" s="4" t="s">
        <v>9</v>
      </c>
      <c r="C236" s="4" t="s">
        <v>1665</v>
      </c>
      <c r="D236" s="4" t="s">
        <v>22</v>
      </c>
      <c r="E236" s="5" t="s">
        <v>1664</v>
      </c>
      <c r="F236" s="7">
        <v>0.85799999999999998</v>
      </c>
      <c r="G236" s="32"/>
      <c r="H236" s="4" t="s">
        <v>6</v>
      </c>
      <c r="I236" s="7">
        <v>0</v>
      </c>
      <c r="J236" s="3" t="s">
        <v>1663</v>
      </c>
      <c r="K236" s="3"/>
      <c r="L236" s="3"/>
    </row>
    <row r="237" spans="1:12">
      <c r="A237" s="14" t="s">
        <v>465</v>
      </c>
      <c r="B237" s="4" t="s">
        <v>463</v>
      </c>
      <c r="C237" s="4" t="s">
        <v>467</v>
      </c>
      <c r="D237" s="14" t="s">
        <v>468</v>
      </c>
      <c r="E237" s="25" t="s">
        <v>466</v>
      </c>
      <c r="F237" s="36">
        <v>2.7</v>
      </c>
      <c r="G237" s="23">
        <v>32264</v>
      </c>
      <c r="H237" s="4" t="s">
        <v>6</v>
      </c>
      <c r="I237" s="34">
        <v>2.7</v>
      </c>
      <c r="J237" s="30" t="s">
        <v>464</v>
      </c>
      <c r="K237" s="3"/>
    </row>
    <row r="238" spans="1:12">
      <c r="A238" s="14" t="s">
        <v>1114</v>
      </c>
      <c r="B238" s="4" t="s">
        <v>463</v>
      </c>
      <c r="C238" s="4" t="s">
        <v>1116</v>
      </c>
      <c r="D238" s="14" t="s">
        <v>1117</v>
      </c>
      <c r="E238" s="25" t="s">
        <v>1115</v>
      </c>
      <c r="F238" s="36">
        <v>5.1999999999999998E-2</v>
      </c>
      <c r="G238" s="23">
        <v>232</v>
      </c>
      <c r="H238" s="4"/>
      <c r="I238" s="34"/>
      <c r="J238" s="30" t="s">
        <v>1113</v>
      </c>
      <c r="K238" s="3"/>
    </row>
    <row r="239" spans="1:12">
      <c r="A239" s="14" t="s">
        <v>1200</v>
      </c>
      <c r="B239" s="4" t="s">
        <v>463</v>
      </c>
      <c r="C239" s="4" t="s">
        <v>1202</v>
      </c>
      <c r="D239" s="14" t="s">
        <v>1203</v>
      </c>
      <c r="E239" s="25" t="s">
        <v>1201</v>
      </c>
      <c r="F239" s="36">
        <v>3.9E-2</v>
      </c>
      <c r="G239" s="23">
        <v>35146</v>
      </c>
      <c r="H239" s="4"/>
      <c r="I239" s="34"/>
      <c r="J239" s="30" t="s">
        <v>1199</v>
      </c>
      <c r="K239" s="3"/>
    </row>
    <row r="240" spans="1:12">
      <c r="A240" s="14" t="s">
        <v>1324</v>
      </c>
      <c r="B240" s="4" t="s">
        <v>463</v>
      </c>
      <c r="C240" s="4" t="s">
        <v>1326</v>
      </c>
      <c r="D240" s="14" t="s">
        <v>1327</v>
      </c>
      <c r="E240" s="25" t="s">
        <v>1325</v>
      </c>
      <c r="F240" s="36">
        <v>0.58099999999999996</v>
      </c>
      <c r="G240" s="23">
        <v>32384</v>
      </c>
      <c r="H240" s="4"/>
      <c r="I240" s="34"/>
      <c r="J240" s="30" t="s">
        <v>1328</v>
      </c>
      <c r="K240" s="3"/>
    </row>
    <row r="241" spans="1:11">
      <c r="A241" s="14" t="s">
        <v>1377</v>
      </c>
      <c r="B241" s="4" t="s">
        <v>463</v>
      </c>
      <c r="C241" s="4" t="s">
        <v>1379</v>
      </c>
      <c r="D241" s="14" t="s">
        <v>1380</v>
      </c>
      <c r="E241" s="25" t="s">
        <v>1378</v>
      </c>
      <c r="F241" s="36">
        <v>4.71</v>
      </c>
      <c r="G241" s="23">
        <v>43387</v>
      </c>
      <c r="H241" s="4"/>
      <c r="I241" s="34"/>
      <c r="J241" s="30" t="s">
        <v>1376</v>
      </c>
      <c r="K241" s="3"/>
    </row>
    <row r="242" spans="1:11">
      <c r="A242" s="14" t="s">
        <v>1412</v>
      </c>
      <c r="B242" s="4" t="s">
        <v>463</v>
      </c>
      <c r="C242" s="4" t="s">
        <v>1414</v>
      </c>
      <c r="D242" s="14" t="s">
        <v>1415</v>
      </c>
      <c r="E242" s="25" t="s">
        <v>1413</v>
      </c>
      <c r="F242" s="36">
        <v>0.11</v>
      </c>
      <c r="G242" s="23">
        <v>408695</v>
      </c>
      <c r="H242" s="4" t="s">
        <v>6</v>
      </c>
      <c r="I242" s="36">
        <v>0.11</v>
      </c>
      <c r="J242" s="30" t="s">
        <v>1411</v>
      </c>
      <c r="K242" s="3"/>
    </row>
    <row r="243" spans="1:11">
      <c r="A243" s="14" t="s">
        <v>1458</v>
      </c>
      <c r="B243" s="4" t="s">
        <v>463</v>
      </c>
      <c r="C243" s="4" t="s">
        <v>1455</v>
      </c>
      <c r="D243" s="14" t="s">
        <v>1456</v>
      </c>
      <c r="E243" s="25" t="s">
        <v>1457</v>
      </c>
      <c r="F243" s="36"/>
      <c r="G243" s="23">
        <v>21102135</v>
      </c>
      <c r="H243" s="4" t="s">
        <v>6</v>
      </c>
      <c r="I243" s="36"/>
      <c r="J243" s="30" t="s">
        <v>1454</v>
      </c>
      <c r="K243" s="3"/>
    </row>
    <row r="244" spans="1:11">
      <c r="A244" s="14" t="s">
        <v>1543</v>
      </c>
      <c r="B244" s="14" t="s">
        <v>463</v>
      </c>
      <c r="C244" s="14" t="s">
        <v>1544</v>
      </c>
      <c r="D244" s="4" t="s">
        <v>1545</v>
      </c>
      <c r="E244" s="25" t="s">
        <v>1542</v>
      </c>
      <c r="F244" s="15"/>
      <c r="G244" s="26">
        <v>163435</v>
      </c>
      <c r="H244" s="4" t="s">
        <v>6</v>
      </c>
      <c r="I244" s="15"/>
      <c r="J244" s="30" t="s">
        <v>1541</v>
      </c>
      <c r="K244" s="3"/>
    </row>
    <row r="245" spans="1:11">
      <c r="A245" s="4" t="s">
        <v>48</v>
      </c>
      <c r="B245" s="4" t="s">
        <v>11</v>
      </c>
      <c r="C245" s="14" t="s">
        <v>47</v>
      </c>
      <c r="D245" s="4" t="s">
        <v>51</v>
      </c>
      <c r="E245" s="11" t="s">
        <v>49</v>
      </c>
      <c r="F245" s="35">
        <v>0.224</v>
      </c>
      <c r="G245" s="4"/>
      <c r="H245" s="4"/>
      <c r="I245" s="4"/>
      <c r="J245" s="3" t="s">
        <v>50</v>
      </c>
    </row>
    <row r="246" spans="1:11">
      <c r="A246" s="4" t="s">
        <v>261</v>
      </c>
      <c r="B246" s="4" t="s">
        <v>11</v>
      </c>
      <c r="C246" s="14" t="s">
        <v>263</v>
      </c>
      <c r="D246" s="4" t="s">
        <v>264</v>
      </c>
      <c r="E246" s="11" t="s">
        <v>262</v>
      </c>
      <c r="F246" s="35">
        <v>4.2000000000000003E-2</v>
      </c>
      <c r="G246" s="4">
        <f>2.2+100+16+3+1</f>
        <v>122.2</v>
      </c>
      <c r="H246" s="4"/>
      <c r="I246" s="4"/>
      <c r="J246" s="3" t="s">
        <v>260</v>
      </c>
    </row>
    <row r="247" spans="1:11">
      <c r="A247" s="4" t="s">
        <v>336</v>
      </c>
      <c r="B247" s="4" t="s">
        <v>11</v>
      </c>
      <c r="C247" s="14" t="s">
        <v>338</v>
      </c>
      <c r="D247" s="4" t="s">
        <v>339</v>
      </c>
      <c r="E247" s="11" t="s">
        <v>337</v>
      </c>
      <c r="F247" s="35">
        <v>0.374</v>
      </c>
      <c r="G247" s="23">
        <v>10428</v>
      </c>
      <c r="H247" s="4" t="s">
        <v>6</v>
      </c>
      <c r="I247" s="4">
        <v>0</v>
      </c>
      <c r="J247" s="3" t="s">
        <v>340</v>
      </c>
    </row>
    <row r="248" spans="1:11">
      <c r="A248" s="6" t="s">
        <v>209</v>
      </c>
      <c r="B248" s="4" t="s">
        <v>208</v>
      </c>
      <c r="C248" s="14" t="s">
        <v>211</v>
      </c>
      <c r="D248" s="4" t="s">
        <v>212</v>
      </c>
      <c r="E248" s="11" t="s">
        <v>210</v>
      </c>
      <c r="F248" s="35"/>
      <c r="G248" s="4">
        <f>266400+16724+8362</f>
        <v>291486</v>
      </c>
      <c r="H248" s="4" t="s">
        <v>6</v>
      </c>
      <c r="I248" s="4">
        <v>0</v>
      </c>
      <c r="J248" s="3" t="s">
        <v>213</v>
      </c>
    </row>
    <row r="249" spans="1:11">
      <c r="A249" s="6" t="s">
        <v>218</v>
      </c>
      <c r="B249" s="4" t="s">
        <v>208</v>
      </c>
      <c r="C249" s="14" t="s">
        <v>220</v>
      </c>
      <c r="D249" s="4" t="s">
        <v>221</v>
      </c>
      <c r="E249" s="11" t="s">
        <v>219</v>
      </c>
      <c r="F249" s="35"/>
      <c r="G249" s="4">
        <f>46000+23920</f>
        <v>69920</v>
      </c>
      <c r="H249" s="4"/>
      <c r="I249" s="4"/>
      <c r="J249" s="3" t="s">
        <v>222</v>
      </c>
    </row>
    <row r="250" spans="1:11">
      <c r="A250" s="6" t="s">
        <v>1063</v>
      </c>
      <c r="B250" s="4" t="s">
        <v>208</v>
      </c>
      <c r="C250" s="14" t="s">
        <v>1064</v>
      </c>
      <c r="D250" s="4" t="s">
        <v>1065</v>
      </c>
      <c r="E250" s="11" t="s">
        <v>1067</v>
      </c>
      <c r="F250" s="35"/>
      <c r="G250" s="4"/>
      <c r="H250" s="4"/>
      <c r="I250" s="4"/>
      <c r="J250" s="3" t="s">
        <v>1066</v>
      </c>
    </row>
    <row r="251" spans="1:11">
      <c r="A251" s="6" t="s">
        <v>1444</v>
      </c>
      <c r="B251" s="4" t="s">
        <v>208</v>
      </c>
      <c r="C251" s="14" t="s">
        <v>1446</v>
      </c>
      <c r="D251" s="4" t="s">
        <v>1447</v>
      </c>
      <c r="E251" s="11" t="s">
        <v>1445</v>
      </c>
      <c r="F251" s="35"/>
      <c r="G251" s="4"/>
      <c r="H251" s="4" t="s">
        <v>6</v>
      </c>
      <c r="I251" s="4"/>
      <c r="J251" s="3" t="s">
        <v>1448</v>
      </c>
    </row>
    <row r="252" spans="1:11">
      <c r="A252" s="6" t="s">
        <v>52</v>
      </c>
      <c r="B252" s="14" t="s">
        <v>12</v>
      </c>
      <c r="C252" s="14" t="s">
        <v>53</v>
      </c>
      <c r="D252" s="4" t="s">
        <v>56</v>
      </c>
      <c r="E252" s="11" t="s">
        <v>54</v>
      </c>
      <c r="F252" s="35"/>
      <c r="G252" s="15">
        <v>97736</v>
      </c>
      <c r="H252" s="4"/>
      <c r="I252" s="4"/>
      <c r="J252" s="3" t="s">
        <v>55</v>
      </c>
    </row>
    <row r="253" spans="1:11">
      <c r="A253" s="6" t="s">
        <v>1247</v>
      </c>
      <c r="B253" s="14" t="s">
        <v>12</v>
      </c>
      <c r="C253" s="14" t="s">
        <v>1249</v>
      </c>
      <c r="D253" s="4" t="s">
        <v>1250</v>
      </c>
      <c r="E253" s="11" t="s">
        <v>1248</v>
      </c>
      <c r="F253" s="35"/>
      <c r="G253" s="15"/>
      <c r="H253" s="4"/>
      <c r="I253" s="4"/>
      <c r="J253" s="3" t="s">
        <v>1251</v>
      </c>
    </row>
    <row r="254" spans="1:11">
      <c r="A254" s="4" t="s">
        <v>1206</v>
      </c>
      <c r="B254" s="14" t="s">
        <v>1204</v>
      </c>
      <c r="C254" s="14" t="s">
        <v>1208</v>
      </c>
      <c r="D254" s="4" t="s">
        <v>1209</v>
      </c>
      <c r="E254" s="11" t="s">
        <v>1207</v>
      </c>
      <c r="F254" s="35">
        <v>56.2</v>
      </c>
      <c r="G254" s="15">
        <f>100+17+6+317+367+70+1+1+83200+266.25</f>
        <v>84345.25</v>
      </c>
      <c r="H254" s="4" t="s">
        <v>6</v>
      </c>
      <c r="I254" s="4">
        <f>56.2-7</f>
        <v>49.2</v>
      </c>
      <c r="J254" s="3" t="s">
        <v>1205</v>
      </c>
      <c r="K254" s="3" t="s">
        <v>1210</v>
      </c>
    </row>
    <row r="255" spans="1:11">
      <c r="A255" s="18" t="s">
        <v>247</v>
      </c>
      <c r="B255" s="14" t="s">
        <v>246</v>
      </c>
      <c r="C255" s="14" t="s">
        <v>249</v>
      </c>
      <c r="D255" s="4" t="s">
        <v>250</v>
      </c>
      <c r="E255" s="11" t="s">
        <v>248</v>
      </c>
      <c r="F255" s="35">
        <f>(2.63-2.78)+0.306</f>
        <v>0.15600000000000008</v>
      </c>
      <c r="G255" s="15">
        <f>35070-37070</f>
        <v>-2000</v>
      </c>
      <c r="H255" s="4"/>
      <c r="I255" s="4"/>
      <c r="J255" s="3" t="s">
        <v>251</v>
      </c>
      <c r="K255" s="3" t="s">
        <v>252</v>
      </c>
    </row>
    <row r="256" spans="1:11">
      <c r="A256" s="14" t="s">
        <v>286</v>
      </c>
      <c r="B256" s="14" t="s">
        <v>285</v>
      </c>
      <c r="C256" s="14" t="s">
        <v>287</v>
      </c>
      <c r="D256" s="4" t="s">
        <v>290</v>
      </c>
      <c r="E256" s="25" t="s">
        <v>288</v>
      </c>
      <c r="F256" s="36">
        <v>-0.39</v>
      </c>
      <c r="G256" s="26">
        <v>-6420</v>
      </c>
      <c r="H256" s="4" t="s">
        <v>6</v>
      </c>
      <c r="I256" s="14">
        <v>-0.39</v>
      </c>
      <c r="J256" s="27" t="s">
        <v>289</v>
      </c>
      <c r="K256" s="3"/>
    </row>
    <row r="257" spans="1:11">
      <c r="A257" s="14" t="s">
        <v>658</v>
      </c>
      <c r="B257" s="14" t="s">
        <v>285</v>
      </c>
      <c r="C257" s="14" t="s">
        <v>660</v>
      </c>
      <c r="D257" s="4" t="s">
        <v>661</v>
      </c>
      <c r="E257" s="25" t="s">
        <v>659</v>
      </c>
      <c r="F257" s="36">
        <v>0.30299999999999999</v>
      </c>
      <c r="G257" s="26">
        <v>5152</v>
      </c>
      <c r="H257" s="4"/>
      <c r="I257" s="14"/>
      <c r="J257" s="30" t="s">
        <v>657</v>
      </c>
      <c r="K257" s="3"/>
    </row>
    <row r="258" spans="1:11">
      <c r="A258" s="14" t="s">
        <v>978</v>
      </c>
      <c r="B258" s="14" t="s">
        <v>285</v>
      </c>
      <c r="C258" s="14" t="s">
        <v>980</v>
      </c>
      <c r="D258" s="4" t="s">
        <v>981</v>
      </c>
      <c r="E258" s="25" t="s">
        <v>979</v>
      </c>
      <c r="F258" s="36">
        <v>2.5299999999999998</v>
      </c>
      <c r="G258" s="26">
        <v>28830</v>
      </c>
      <c r="H258" s="4" t="s">
        <v>6</v>
      </c>
      <c r="I258" s="14">
        <f>2.53-2.46</f>
        <v>6.999999999999984E-2</v>
      </c>
      <c r="J258" s="30" t="s">
        <v>977</v>
      </c>
      <c r="K258" s="3"/>
    </row>
    <row r="259" spans="1:11">
      <c r="A259" s="14" t="s">
        <v>989</v>
      </c>
      <c r="B259" s="14" t="s">
        <v>285</v>
      </c>
      <c r="C259" s="14" t="s">
        <v>991</v>
      </c>
      <c r="D259" s="4" t="s">
        <v>992</v>
      </c>
      <c r="E259" s="25" t="s">
        <v>990</v>
      </c>
      <c r="F259" s="36">
        <v>16.920000000000002</v>
      </c>
      <c r="G259" s="26">
        <v>245.33</v>
      </c>
      <c r="H259" s="4"/>
      <c r="I259" s="14"/>
      <c r="J259" s="30" t="s">
        <v>988</v>
      </c>
      <c r="K259" s="3"/>
    </row>
    <row r="260" spans="1:11">
      <c r="A260" s="14" t="s">
        <v>1407</v>
      </c>
      <c r="B260" s="14" t="s">
        <v>285</v>
      </c>
      <c r="C260" s="14" t="s">
        <v>1409</v>
      </c>
      <c r="D260" s="4" t="s">
        <v>1410</v>
      </c>
      <c r="E260" s="25" t="s">
        <v>1408</v>
      </c>
      <c r="F260" s="36">
        <v>2.96</v>
      </c>
      <c r="G260" s="26">
        <v>30840</v>
      </c>
      <c r="H260" s="4" t="s">
        <v>6</v>
      </c>
      <c r="I260" s="14">
        <v>0</v>
      </c>
      <c r="J260" s="30" t="s">
        <v>1406</v>
      </c>
      <c r="K260" s="3"/>
    </row>
    <row r="261" spans="1:11">
      <c r="A261" s="14" t="s">
        <v>1510</v>
      </c>
      <c r="B261" s="14" t="s">
        <v>285</v>
      </c>
      <c r="C261" s="14" t="s">
        <v>1512</v>
      </c>
      <c r="D261" s="4" t="s">
        <v>1513</v>
      </c>
      <c r="E261" s="25" t="s">
        <v>1511</v>
      </c>
      <c r="F261" s="36">
        <v>0.22800000000000001</v>
      </c>
      <c r="G261" s="26">
        <v>2334</v>
      </c>
      <c r="H261" s="4" t="s">
        <v>6</v>
      </c>
      <c r="I261" s="14"/>
      <c r="J261" s="30" t="s">
        <v>1509</v>
      </c>
      <c r="K261" s="3"/>
    </row>
    <row r="262" spans="1:11">
      <c r="A262" s="14" t="s">
        <v>1563</v>
      </c>
      <c r="B262" s="14" t="s">
        <v>285</v>
      </c>
      <c r="C262" s="14" t="s">
        <v>1565</v>
      </c>
      <c r="D262" s="4" t="s">
        <v>1566</v>
      </c>
      <c r="E262" s="25" t="s">
        <v>1564</v>
      </c>
      <c r="F262" s="36">
        <v>1.25</v>
      </c>
      <c r="G262" s="26">
        <v>12672</v>
      </c>
      <c r="H262" s="4" t="s">
        <v>6</v>
      </c>
      <c r="I262" s="14">
        <v>0</v>
      </c>
      <c r="J262" s="30" t="s">
        <v>1562</v>
      </c>
      <c r="K262" s="3"/>
    </row>
    <row r="263" spans="1:11">
      <c r="A263" s="14" t="s">
        <v>895</v>
      </c>
      <c r="B263" s="14" t="s">
        <v>893</v>
      </c>
      <c r="C263" s="14" t="s">
        <v>896</v>
      </c>
      <c r="D263" s="4" t="s">
        <v>897</v>
      </c>
      <c r="E263" s="25" t="s">
        <v>898</v>
      </c>
      <c r="F263" s="36"/>
      <c r="G263" s="26">
        <v>356</v>
      </c>
      <c r="H263" s="4" t="s">
        <v>6</v>
      </c>
      <c r="I263" s="14"/>
      <c r="J263" s="30" t="s">
        <v>894</v>
      </c>
      <c r="K263" s="3"/>
    </row>
    <row r="264" spans="1:11">
      <c r="A264" s="14" t="s">
        <v>517</v>
      </c>
      <c r="B264" s="14" t="s">
        <v>516</v>
      </c>
      <c r="C264" s="14" t="s">
        <v>519</v>
      </c>
      <c r="D264" s="4" t="s">
        <v>520</v>
      </c>
      <c r="E264" s="25" t="s">
        <v>518</v>
      </c>
      <c r="F264" s="36"/>
      <c r="G264" s="26">
        <v>93000</v>
      </c>
      <c r="H264" s="4" t="s">
        <v>6</v>
      </c>
      <c r="I264" s="14"/>
      <c r="J264" s="30" t="s">
        <v>521</v>
      </c>
      <c r="K264" s="3"/>
    </row>
    <row r="265" spans="1:11">
      <c r="A265" s="14" t="s">
        <v>1077</v>
      </c>
      <c r="B265" s="14" t="s">
        <v>1075</v>
      </c>
      <c r="C265" s="14" t="s">
        <v>1079</v>
      </c>
      <c r="D265" s="4" t="s">
        <v>1080</v>
      </c>
      <c r="E265" s="25" t="s">
        <v>1078</v>
      </c>
      <c r="F265" s="36">
        <v>14.7</v>
      </c>
      <c r="G265" s="26"/>
      <c r="H265" s="4"/>
      <c r="I265" s="14"/>
      <c r="J265" s="30" t="s">
        <v>1076</v>
      </c>
      <c r="K265" s="3"/>
    </row>
    <row r="266" spans="1:11">
      <c r="A266" s="14" t="s">
        <v>1276</v>
      </c>
      <c r="B266" s="14" t="s">
        <v>1075</v>
      </c>
      <c r="C266" s="14" t="s">
        <v>1278</v>
      </c>
      <c r="D266" s="4" t="s">
        <v>1279</v>
      </c>
      <c r="E266" s="25" t="s">
        <v>1277</v>
      </c>
      <c r="F266" s="36">
        <v>0.68799999999999994</v>
      </c>
      <c r="G266" s="26">
        <v>16210</v>
      </c>
      <c r="H266" s="4"/>
      <c r="I266" s="14"/>
      <c r="J266" s="30" t="s">
        <v>1275</v>
      </c>
      <c r="K266" s="3"/>
    </row>
    <row r="267" spans="1:11">
      <c r="A267" s="14" t="s">
        <v>1363</v>
      </c>
      <c r="B267" s="14" t="s">
        <v>1362</v>
      </c>
      <c r="C267" s="14" t="s">
        <v>1365</v>
      </c>
      <c r="D267" s="4" t="s">
        <v>1366</v>
      </c>
      <c r="E267" s="25" t="s">
        <v>1364</v>
      </c>
      <c r="F267" s="15">
        <v>232</v>
      </c>
      <c r="G267" s="26">
        <v>434172</v>
      </c>
      <c r="H267" s="4" t="s">
        <v>6</v>
      </c>
      <c r="I267" s="15">
        <v>232</v>
      </c>
      <c r="J267" s="30" t="s">
        <v>1367</v>
      </c>
      <c r="K267" s="3" t="s">
        <v>1368</v>
      </c>
    </row>
    <row r="268" spans="1:11">
      <c r="A268" s="18" t="s">
        <v>129</v>
      </c>
      <c r="B268" s="14" t="s">
        <v>128</v>
      </c>
      <c r="C268" s="14" t="s">
        <v>131</v>
      </c>
      <c r="D268" s="4" t="s">
        <v>132</v>
      </c>
      <c r="E268" s="11" t="s">
        <v>130</v>
      </c>
      <c r="F268" s="35"/>
      <c r="G268" s="15">
        <f>1081071.76-1079172.92</f>
        <v>1898.8400000000838</v>
      </c>
      <c r="H268" s="4"/>
      <c r="I268" s="4"/>
      <c r="J268" s="3" t="s">
        <v>133</v>
      </c>
    </row>
    <row r="269" spans="1:11">
      <c r="A269" s="29" t="s">
        <v>276</v>
      </c>
      <c r="B269" s="14" t="s">
        <v>128</v>
      </c>
      <c r="C269" s="14" t="s">
        <v>277</v>
      </c>
      <c r="D269" s="14" t="s">
        <v>278</v>
      </c>
      <c r="E269" s="25" t="s">
        <v>279</v>
      </c>
      <c r="F269" s="15">
        <v>3200</v>
      </c>
      <c r="G269" s="26">
        <v>73849</v>
      </c>
      <c r="H269" s="4" t="s">
        <v>6</v>
      </c>
      <c r="I269" s="14">
        <v>-3605.3</v>
      </c>
      <c r="J269" s="28" t="s">
        <v>280</v>
      </c>
    </row>
    <row r="270" spans="1:11">
      <c r="A270" s="14" t="s">
        <v>326</v>
      </c>
      <c r="B270" s="14" t="s">
        <v>128</v>
      </c>
      <c r="C270" s="14" t="s">
        <v>328</v>
      </c>
      <c r="D270" s="14" t="s">
        <v>329</v>
      </c>
      <c r="E270" s="25" t="s">
        <v>327</v>
      </c>
      <c r="F270" s="36"/>
      <c r="G270" s="26">
        <f>53+63</f>
        <v>116</v>
      </c>
      <c r="H270" s="4"/>
      <c r="I270" s="14"/>
      <c r="J270" s="28" t="s">
        <v>325</v>
      </c>
    </row>
    <row r="271" spans="1:11">
      <c r="A271" s="14" t="s">
        <v>672</v>
      </c>
      <c r="B271" s="14" t="s">
        <v>128</v>
      </c>
      <c r="C271" s="14" t="s">
        <v>674</v>
      </c>
      <c r="D271" s="14" t="s">
        <v>675</v>
      </c>
      <c r="E271" s="25" t="s">
        <v>673</v>
      </c>
      <c r="F271" s="15">
        <v>23</v>
      </c>
      <c r="G271" s="26">
        <f>264413+111034</f>
        <v>375447</v>
      </c>
      <c r="H271" s="4"/>
      <c r="I271" s="14"/>
      <c r="J271" s="3" t="s">
        <v>670</v>
      </c>
      <c r="K271" s="3" t="s">
        <v>671</v>
      </c>
    </row>
    <row r="272" spans="1:11">
      <c r="A272" s="14" t="s">
        <v>1218</v>
      </c>
      <c r="B272" s="14" t="s">
        <v>128</v>
      </c>
      <c r="C272" s="14" t="s">
        <v>1220</v>
      </c>
      <c r="D272" s="14" t="s">
        <v>1221</v>
      </c>
      <c r="E272" s="25" t="s">
        <v>1219</v>
      </c>
      <c r="F272" s="15"/>
      <c r="G272" s="26">
        <v>-595</v>
      </c>
      <c r="H272" s="4"/>
      <c r="I272" s="14"/>
      <c r="J272" s="3" t="s">
        <v>1217</v>
      </c>
      <c r="K272" s="3"/>
    </row>
    <row r="273" spans="1:12">
      <c r="A273" s="14" t="s">
        <v>1422</v>
      </c>
      <c r="B273" s="14" t="s">
        <v>128</v>
      </c>
      <c r="C273" s="14" t="s">
        <v>1424</v>
      </c>
      <c r="D273" s="14" t="s">
        <v>1425</v>
      </c>
      <c r="E273" s="25" t="s">
        <v>1423</v>
      </c>
      <c r="F273" s="15">
        <f>2.2*5</f>
        <v>11</v>
      </c>
      <c r="G273" s="26">
        <v>156608</v>
      </c>
      <c r="H273" s="4" t="s">
        <v>6</v>
      </c>
      <c r="I273" s="15">
        <f>2.2*5</f>
        <v>11</v>
      </c>
      <c r="J273" s="3" t="s">
        <v>1426</v>
      </c>
      <c r="K273" s="3" t="s">
        <v>1427</v>
      </c>
    </row>
    <row r="274" spans="1:12">
      <c r="A274" s="4" t="s">
        <v>203</v>
      </c>
      <c r="B274" s="14" t="s">
        <v>202</v>
      </c>
      <c r="C274" s="14" t="s">
        <v>205</v>
      </c>
      <c r="D274" s="4" t="s">
        <v>206</v>
      </c>
      <c r="E274" s="11" t="s">
        <v>204</v>
      </c>
      <c r="F274" s="35">
        <f>6.6+0.123</f>
        <v>6.7229999999999999</v>
      </c>
      <c r="G274" s="15">
        <v>3333</v>
      </c>
      <c r="H274" s="4"/>
      <c r="I274" s="4"/>
      <c r="J274" s="3" t="s">
        <v>207</v>
      </c>
    </row>
    <row r="275" spans="1:12">
      <c r="A275" s="14" t="s">
        <v>291</v>
      </c>
      <c r="B275" s="14" t="s">
        <v>202</v>
      </c>
      <c r="C275" s="14" t="s">
        <v>292</v>
      </c>
      <c r="D275" s="14" t="s">
        <v>293</v>
      </c>
      <c r="E275" s="25" t="s">
        <v>294</v>
      </c>
      <c r="F275" s="36">
        <v>20.3</v>
      </c>
      <c r="G275" s="26">
        <v>250160</v>
      </c>
      <c r="H275" s="4"/>
      <c r="I275" s="4"/>
      <c r="J275" s="27" t="s">
        <v>295</v>
      </c>
    </row>
    <row r="276" spans="1:12">
      <c r="A276" s="14" t="s">
        <v>1528</v>
      </c>
      <c r="B276" s="14" t="s">
        <v>202</v>
      </c>
      <c r="C276" s="14" t="s">
        <v>1529</v>
      </c>
      <c r="D276" s="14" t="s">
        <v>1530</v>
      </c>
      <c r="E276" s="25" t="s">
        <v>1527</v>
      </c>
      <c r="F276" s="36">
        <v>11.2</v>
      </c>
      <c r="G276" s="26">
        <v>47475</v>
      </c>
      <c r="H276" s="4" t="s">
        <v>6</v>
      </c>
      <c r="I276" s="36">
        <v>11.2</v>
      </c>
      <c r="J276" s="30" t="s">
        <v>1525</v>
      </c>
      <c r="K276" s="3" t="s">
        <v>1526</v>
      </c>
    </row>
    <row r="277" spans="1:12">
      <c r="A277" s="14" t="s">
        <v>733</v>
      </c>
      <c r="B277" s="14" t="s">
        <v>731</v>
      </c>
      <c r="C277" s="14" t="s">
        <v>735</v>
      </c>
      <c r="D277" s="14" t="s">
        <v>736</v>
      </c>
      <c r="E277" s="25" t="s">
        <v>734</v>
      </c>
      <c r="F277" s="36"/>
      <c r="G277" s="26">
        <v>-2671</v>
      </c>
      <c r="H277" s="4" t="s">
        <v>6</v>
      </c>
      <c r="I277" s="4"/>
      <c r="J277" s="30" t="s">
        <v>732</v>
      </c>
    </row>
    <row r="278" spans="1:12">
      <c r="A278" s="4" t="s">
        <v>57</v>
      </c>
      <c r="B278" s="4" t="s">
        <v>13</v>
      </c>
      <c r="C278" s="14" t="s">
        <v>59</v>
      </c>
      <c r="D278" s="4" t="s">
        <v>61</v>
      </c>
      <c r="E278" s="5" t="s">
        <v>58</v>
      </c>
      <c r="F278" s="31">
        <v>13.4</v>
      </c>
      <c r="G278" s="16">
        <f>11451+7634+335+1120+15+636</f>
        <v>21191</v>
      </c>
      <c r="H278" s="4"/>
      <c r="I278" s="4"/>
      <c r="J278" s="12" t="s">
        <v>60</v>
      </c>
    </row>
    <row r="279" spans="1:12">
      <c r="A279" s="4" t="s">
        <v>423</v>
      </c>
      <c r="B279" s="4" t="s">
        <v>13</v>
      </c>
      <c r="C279" s="14" t="s">
        <v>425</v>
      </c>
      <c r="D279" s="4" t="s">
        <v>426</v>
      </c>
      <c r="E279" s="5" t="s">
        <v>424</v>
      </c>
      <c r="F279" s="31">
        <v>81.59</v>
      </c>
      <c r="G279" s="16">
        <f>296+60</f>
        <v>356</v>
      </c>
      <c r="H279" s="4"/>
      <c r="I279" s="4"/>
      <c r="J279" s="13" t="s">
        <v>422</v>
      </c>
      <c r="K279" s="3" t="s">
        <v>427</v>
      </c>
      <c r="L279" s="3" t="s">
        <v>428</v>
      </c>
    </row>
    <row r="280" spans="1:12">
      <c r="A280" s="6" t="s">
        <v>1590</v>
      </c>
      <c r="B280" s="4" t="s">
        <v>13</v>
      </c>
      <c r="C280" s="14" t="s">
        <v>1592</v>
      </c>
      <c r="D280" s="4" t="s">
        <v>1593</v>
      </c>
      <c r="E280" s="5" t="s">
        <v>1591</v>
      </c>
      <c r="F280" s="31">
        <f>-619-26.7</f>
        <v>-645.70000000000005</v>
      </c>
      <c r="G280" s="16">
        <v>3851312</v>
      </c>
      <c r="H280" s="4" t="s">
        <v>6</v>
      </c>
      <c r="I280" s="31">
        <f>-619-26.7+40.9</f>
        <v>-604.80000000000007</v>
      </c>
      <c r="J280" s="13" t="s">
        <v>1594</v>
      </c>
      <c r="K280" s="3"/>
      <c r="L280" s="3"/>
    </row>
    <row r="281" spans="1:12">
      <c r="A281" s="4" t="s">
        <v>904</v>
      </c>
      <c r="B281" s="4" t="s">
        <v>902</v>
      </c>
      <c r="C281" s="14" t="s">
        <v>906</v>
      </c>
      <c r="D281" s="4" t="s">
        <v>907</v>
      </c>
      <c r="E281" s="5" t="s">
        <v>905</v>
      </c>
      <c r="F281" s="31">
        <v>2.9000000000000001E-2</v>
      </c>
      <c r="G281" s="16">
        <v>1250</v>
      </c>
      <c r="H281" s="4"/>
      <c r="I281" s="4"/>
      <c r="J281" s="13" t="s">
        <v>903</v>
      </c>
      <c r="K281" s="3"/>
      <c r="L281" s="3"/>
    </row>
    <row r="282" spans="1:12">
      <c r="A282" s="6" t="s">
        <v>1286</v>
      </c>
      <c r="B282" s="4" t="s">
        <v>902</v>
      </c>
      <c r="C282" s="14" t="s">
        <v>1288</v>
      </c>
      <c r="D282" s="4" t="s">
        <v>1289</v>
      </c>
      <c r="E282" s="5" t="s">
        <v>1287</v>
      </c>
      <c r="F282" s="31"/>
      <c r="G282" s="16"/>
      <c r="H282" s="4" t="s">
        <v>6</v>
      </c>
      <c r="I282" s="4"/>
      <c r="J282" s="13" t="s">
        <v>1290</v>
      </c>
      <c r="K282" s="3"/>
      <c r="L282" s="3"/>
    </row>
    <row r="283" spans="1:12">
      <c r="A283" s="4" t="s">
        <v>1253</v>
      </c>
      <c r="B283" s="4" t="s">
        <v>1252</v>
      </c>
      <c r="C283" s="14" t="s">
        <v>1255</v>
      </c>
      <c r="D283" s="4" t="s">
        <v>1256</v>
      </c>
      <c r="E283" s="5" t="s">
        <v>1254</v>
      </c>
      <c r="F283" s="31">
        <v>0.45</v>
      </c>
      <c r="G283" s="16">
        <v>1000</v>
      </c>
      <c r="H283" s="4" t="s">
        <v>6</v>
      </c>
      <c r="I283" s="4">
        <v>0</v>
      </c>
      <c r="J283" s="13" t="s">
        <v>1257</v>
      </c>
      <c r="K283" s="3" t="s">
        <v>1258</v>
      </c>
      <c r="L283" s="3"/>
    </row>
    <row r="284" spans="1:12">
      <c r="A284" s="4" t="s">
        <v>101</v>
      </c>
      <c r="B284" s="4" t="s">
        <v>99</v>
      </c>
      <c r="C284" s="14" t="s">
        <v>104</v>
      </c>
      <c r="D284" s="4" t="s">
        <v>103</v>
      </c>
      <c r="E284" s="5" t="s">
        <v>102</v>
      </c>
      <c r="F284" s="31"/>
      <c r="G284" s="16">
        <v>4471</v>
      </c>
      <c r="H284" s="4"/>
      <c r="I284" s="4"/>
      <c r="J284" s="13" t="s">
        <v>100</v>
      </c>
    </row>
    <row r="285" spans="1:12">
      <c r="A285" s="6" t="s">
        <v>124</v>
      </c>
      <c r="B285" s="4" t="s">
        <v>99</v>
      </c>
      <c r="C285" s="14" t="s">
        <v>125</v>
      </c>
      <c r="D285" s="4" t="s">
        <v>126</v>
      </c>
      <c r="E285" s="5" t="s">
        <v>123</v>
      </c>
      <c r="F285" s="16">
        <v>38</v>
      </c>
      <c r="G285" s="16">
        <f>2*1444362</f>
        <v>2888724</v>
      </c>
      <c r="H285" s="4" t="s">
        <v>6</v>
      </c>
      <c r="I285" s="16">
        <v>38</v>
      </c>
      <c r="J285" s="13" t="s">
        <v>127</v>
      </c>
      <c r="K285" s="3" t="s">
        <v>159</v>
      </c>
      <c r="L285" s="3" t="s">
        <v>127</v>
      </c>
    </row>
    <row r="286" spans="1:12">
      <c r="A286" s="18" t="s">
        <v>505</v>
      </c>
      <c r="B286" s="4" t="s">
        <v>99</v>
      </c>
      <c r="C286" s="14" t="s">
        <v>507</v>
      </c>
      <c r="D286" s="4" t="s">
        <v>508</v>
      </c>
      <c r="E286" s="5" t="s">
        <v>506</v>
      </c>
      <c r="F286" s="31"/>
      <c r="G286" s="16"/>
      <c r="H286" s="4" t="s">
        <v>6</v>
      </c>
      <c r="I286" s="4"/>
      <c r="J286" s="13" t="s">
        <v>509</v>
      </c>
      <c r="K286" s="3"/>
      <c r="L286" s="3"/>
    </row>
    <row r="287" spans="1:12">
      <c r="A287" s="6" t="s">
        <v>539</v>
      </c>
      <c r="B287" s="4" t="s">
        <v>99</v>
      </c>
      <c r="C287" s="14" t="s">
        <v>541</v>
      </c>
      <c r="D287" s="4" t="s">
        <v>542</v>
      </c>
      <c r="E287" s="5" t="s">
        <v>540</v>
      </c>
      <c r="F287" s="31">
        <v>146.4</v>
      </c>
      <c r="G287" s="16">
        <v>3090000</v>
      </c>
      <c r="H287" s="4" t="s">
        <v>6</v>
      </c>
      <c r="I287" s="4">
        <f>146.4-156</f>
        <v>-9.5999999999999943</v>
      </c>
      <c r="J287" s="13" t="s">
        <v>543</v>
      </c>
      <c r="K287" s="3"/>
      <c r="L287" s="3"/>
    </row>
    <row r="288" spans="1:12">
      <c r="A288" s="6" t="s">
        <v>547</v>
      </c>
      <c r="B288" s="4" t="s">
        <v>99</v>
      </c>
      <c r="C288" s="14" t="s">
        <v>549</v>
      </c>
      <c r="D288" s="4" t="s">
        <v>550</v>
      </c>
      <c r="E288" s="5" t="s">
        <v>548</v>
      </c>
      <c r="F288" s="31"/>
      <c r="G288" s="16"/>
      <c r="H288" s="4" t="s">
        <v>6</v>
      </c>
      <c r="I288" s="4"/>
      <c r="J288" s="13" t="s">
        <v>551</v>
      </c>
      <c r="K288" s="3"/>
      <c r="L288" s="3"/>
    </row>
    <row r="289" spans="1:13">
      <c r="A289" s="6" t="s">
        <v>565</v>
      </c>
      <c r="B289" s="4" t="s">
        <v>99</v>
      </c>
      <c r="C289" s="14" t="s">
        <v>567</v>
      </c>
      <c r="D289" s="4" t="s">
        <v>568</v>
      </c>
      <c r="E289" s="5" t="s">
        <v>566</v>
      </c>
      <c r="F289" s="31"/>
      <c r="G289" s="16"/>
      <c r="H289" s="4"/>
      <c r="I289" s="4"/>
      <c r="J289" s="13" t="s">
        <v>569</v>
      </c>
      <c r="K289" s="3"/>
      <c r="L289" s="3"/>
    </row>
    <row r="290" spans="1:13">
      <c r="A290" s="6" t="s">
        <v>833</v>
      </c>
      <c r="B290" s="4" t="s">
        <v>99</v>
      </c>
      <c r="C290" s="14" t="s">
        <v>835</v>
      </c>
      <c r="D290" s="4" t="s">
        <v>836</v>
      </c>
      <c r="E290" s="5" t="s">
        <v>834</v>
      </c>
      <c r="F290" s="31">
        <v>237.52</v>
      </c>
      <c r="G290" s="16">
        <f>435+103</f>
        <v>538</v>
      </c>
      <c r="H290" s="4"/>
      <c r="I290" s="4"/>
      <c r="J290" s="13" t="s">
        <v>837</v>
      </c>
      <c r="K290" s="3" t="s">
        <v>838</v>
      </c>
      <c r="L290" s="3"/>
    </row>
    <row r="291" spans="1:13">
      <c r="A291" s="6" t="s">
        <v>963</v>
      </c>
      <c r="B291" s="4" t="s">
        <v>99</v>
      </c>
      <c r="C291" s="14" t="s">
        <v>965</v>
      </c>
      <c r="D291" s="4" t="s">
        <v>966</v>
      </c>
      <c r="E291" s="5" t="s">
        <v>964</v>
      </c>
      <c r="F291" s="31">
        <f>3.06+3.1</f>
        <v>6.16</v>
      </c>
      <c r="G291" s="16">
        <v>75000</v>
      </c>
      <c r="H291" s="4" t="s">
        <v>6</v>
      </c>
      <c r="I291" s="4">
        <v>0</v>
      </c>
      <c r="J291" s="13" t="s">
        <v>967</v>
      </c>
      <c r="K291" s="3" t="s">
        <v>968</v>
      </c>
      <c r="L291" s="3"/>
    </row>
    <row r="292" spans="1:13">
      <c r="A292" s="6" t="s">
        <v>969</v>
      </c>
      <c r="B292" s="4" t="s">
        <v>99</v>
      </c>
      <c r="C292" s="14" t="s">
        <v>971</v>
      </c>
      <c r="D292" s="4" t="s">
        <v>972</v>
      </c>
      <c r="E292" s="5" t="s">
        <v>970</v>
      </c>
      <c r="F292" s="31"/>
      <c r="G292" s="16"/>
      <c r="H292" s="4"/>
      <c r="I292" s="4"/>
      <c r="J292" s="13" t="s">
        <v>973</v>
      </c>
      <c r="K292" s="3"/>
      <c r="L292" s="3"/>
    </row>
    <row r="293" spans="1:13">
      <c r="A293" s="6" t="s">
        <v>1000</v>
      </c>
      <c r="B293" s="4" t="s">
        <v>99</v>
      </c>
      <c r="C293" s="14" t="s">
        <v>1002</v>
      </c>
      <c r="D293" s="4" t="s">
        <v>1003</v>
      </c>
      <c r="E293" s="5" t="s">
        <v>1001</v>
      </c>
      <c r="F293" s="31"/>
      <c r="G293" s="16"/>
      <c r="H293" s="4" t="s">
        <v>6</v>
      </c>
      <c r="I293" s="4"/>
      <c r="J293" s="13" t="s">
        <v>1004</v>
      </c>
      <c r="K293" s="3"/>
      <c r="L293" s="3"/>
    </row>
    <row r="294" spans="1:13">
      <c r="A294" s="6" t="s">
        <v>1005</v>
      </c>
      <c r="B294" s="4" t="s">
        <v>99</v>
      </c>
      <c r="C294" s="14" t="s">
        <v>1007</v>
      </c>
      <c r="D294" s="4" t="s">
        <v>1008</v>
      </c>
      <c r="E294" s="5" t="s">
        <v>1006</v>
      </c>
      <c r="F294" s="31">
        <v>580.19000000000005</v>
      </c>
      <c r="G294" s="16">
        <f>1060+1536+8500000+12750000+26606</f>
        <v>21279202</v>
      </c>
      <c r="H294" s="4" t="s">
        <v>6</v>
      </c>
      <c r="I294" s="4">
        <v>547.51</v>
      </c>
      <c r="J294" s="13" t="s">
        <v>1009</v>
      </c>
      <c r="K294" s="3" t="s">
        <v>1010</v>
      </c>
      <c r="L294" s="3" t="s">
        <v>1011</v>
      </c>
    </row>
    <row r="295" spans="1:13">
      <c r="A295" s="6" t="s">
        <v>1047</v>
      </c>
      <c r="B295" s="4" t="s">
        <v>99</v>
      </c>
      <c r="C295" s="14" t="s">
        <v>1049</v>
      </c>
      <c r="D295" s="4" t="s">
        <v>1050</v>
      </c>
      <c r="E295" s="5" t="s">
        <v>1048</v>
      </c>
      <c r="F295" s="31">
        <f>690.55*5</f>
        <v>3452.75</v>
      </c>
      <c r="G295" s="16"/>
      <c r="H295" s="4" t="s">
        <v>6</v>
      </c>
      <c r="I295" s="31">
        <f>(690.55*5)-427.9-57.2</f>
        <v>2967.65</v>
      </c>
      <c r="J295" s="13" t="s">
        <v>1044</v>
      </c>
      <c r="K295" s="3" t="s">
        <v>1045</v>
      </c>
      <c r="L295" s="3" t="s">
        <v>1046</v>
      </c>
    </row>
    <row r="296" spans="1:13">
      <c r="A296" s="6" t="s">
        <v>1302</v>
      </c>
      <c r="B296" s="4" t="s">
        <v>99</v>
      </c>
      <c r="C296" s="14" t="s">
        <v>1304</v>
      </c>
      <c r="D296" s="4" t="s">
        <v>1305</v>
      </c>
      <c r="E296" s="5" t="s">
        <v>1303</v>
      </c>
      <c r="F296" s="16">
        <v>2250</v>
      </c>
      <c r="G296" s="16">
        <v>60300</v>
      </c>
      <c r="H296" s="4"/>
      <c r="I296" s="31"/>
      <c r="J296" s="13" t="s">
        <v>1306</v>
      </c>
      <c r="K296" s="3" t="s">
        <v>1307</v>
      </c>
      <c r="L296" s="3" t="s">
        <v>1308</v>
      </c>
      <c r="M296" s="3" t="s">
        <v>1309</v>
      </c>
    </row>
    <row r="297" spans="1:13">
      <c r="A297" s="18" t="s">
        <v>1402</v>
      </c>
      <c r="B297" s="4" t="s">
        <v>99</v>
      </c>
      <c r="C297" s="14" t="s">
        <v>1404</v>
      </c>
      <c r="D297" s="4" t="s">
        <v>1405</v>
      </c>
      <c r="E297" s="5" t="s">
        <v>1403</v>
      </c>
      <c r="F297" s="16"/>
      <c r="G297" s="16">
        <v>4000</v>
      </c>
      <c r="H297" s="4" t="s">
        <v>6</v>
      </c>
      <c r="I297" s="16">
        <v>0</v>
      </c>
      <c r="J297" s="13" t="s">
        <v>1401</v>
      </c>
      <c r="K297" s="3"/>
      <c r="L297" s="3"/>
      <c r="M297" s="3"/>
    </row>
    <row r="298" spans="1:13">
      <c r="A298" s="6" t="s">
        <v>1639</v>
      </c>
      <c r="B298" s="4" t="s">
        <v>99</v>
      </c>
      <c r="C298" s="14" t="s">
        <v>1642</v>
      </c>
      <c r="D298" s="4" t="s">
        <v>1643</v>
      </c>
      <c r="E298" s="5" t="s">
        <v>1640</v>
      </c>
      <c r="F298" s="16">
        <v>3</v>
      </c>
      <c r="G298" s="16">
        <v>79000</v>
      </c>
      <c r="H298" s="4" t="s">
        <v>6</v>
      </c>
      <c r="I298" s="16"/>
      <c r="J298" s="13" t="s">
        <v>1641</v>
      </c>
      <c r="K298" s="3"/>
      <c r="L298" s="3"/>
      <c r="M298" s="3"/>
    </row>
    <row r="299" spans="1:13">
      <c r="A299" s="18" t="s">
        <v>388</v>
      </c>
      <c r="B299" s="4" t="s">
        <v>387</v>
      </c>
      <c r="C299" s="14" t="s">
        <v>390</v>
      </c>
      <c r="D299" s="4" t="s">
        <v>391</v>
      </c>
      <c r="E299" s="5" t="s">
        <v>389</v>
      </c>
      <c r="F299" s="16">
        <v>82</v>
      </c>
      <c r="G299" s="16">
        <v>167000</v>
      </c>
      <c r="H299" s="4" t="s">
        <v>6</v>
      </c>
      <c r="I299" s="4">
        <v>82</v>
      </c>
      <c r="J299" s="13" t="s">
        <v>392</v>
      </c>
      <c r="K299" s="3" t="s">
        <v>393</v>
      </c>
      <c r="L299" s="3"/>
    </row>
    <row r="300" spans="1:13">
      <c r="A300" s="4" t="s">
        <v>1148</v>
      </c>
      <c r="B300" s="4" t="s">
        <v>387</v>
      </c>
      <c r="C300" s="14" t="s">
        <v>1150</v>
      </c>
      <c r="D300" s="4" t="s">
        <v>1151</v>
      </c>
      <c r="E300" s="5" t="s">
        <v>1149</v>
      </c>
      <c r="F300" s="16"/>
      <c r="G300" s="16">
        <v>57416</v>
      </c>
      <c r="H300" s="4"/>
      <c r="I300" s="4"/>
      <c r="J300" s="13" t="s">
        <v>1147</v>
      </c>
      <c r="K300" s="3"/>
      <c r="L300" s="3"/>
    </row>
    <row r="301" spans="1:13">
      <c r="A301" s="4" t="s">
        <v>1088</v>
      </c>
      <c r="B301" s="4" t="s">
        <v>1086</v>
      </c>
      <c r="C301" s="14" t="s">
        <v>1090</v>
      </c>
      <c r="D301" s="4" t="s">
        <v>1091</v>
      </c>
      <c r="E301" s="5" t="s">
        <v>1089</v>
      </c>
      <c r="F301" s="16"/>
      <c r="G301" s="16">
        <v>12350</v>
      </c>
      <c r="H301" s="4"/>
      <c r="I301" s="4"/>
      <c r="J301" s="13" t="s">
        <v>1087</v>
      </c>
      <c r="K301" s="3"/>
      <c r="L301" s="3"/>
    </row>
    <row r="302" spans="1:13">
      <c r="A302" s="4" t="s">
        <v>1266</v>
      </c>
      <c r="B302" s="4" t="s">
        <v>1086</v>
      </c>
      <c r="C302" s="14" t="s">
        <v>1269</v>
      </c>
      <c r="D302" s="4" t="s">
        <v>1268</v>
      </c>
      <c r="E302" s="5" t="s">
        <v>1267</v>
      </c>
      <c r="F302" s="16"/>
      <c r="G302" s="16">
        <v>2365</v>
      </c>
      <c r="H302" s="4"/>
      <c r="I302" s="4"/>
      <c r="J302" s="13" t="s">
        <v>1265</v>
      </c>
      <c r="K302" s="3"/>
      <c r="L302" s="3"/>
    </row>
    <row r="303" spans="1:13">
      <c r="A303" s="4" t="s">
        <v>1494</v>
      </c>
      <c r="B303" s="4" t="s">
        <v>1086</v>
      </c>
      <c r="C303" s="14" t="s">
        <v>1496</v>
      </c>
      <c r="D303" s="4" t="s">
        <v>1497</v>
      </c>
      <c r="E303" s="5" t="s">
        <v>1495</v>
      </c>
      <c r="F303" s="40">
        <v>0.89100000000000001</v>
      </c>
      <c r="G303" s="16">
        <v>162025</v>
      </c>
      <c r="H303" s="4"/>
      <c r="I303" s="4"/>
      <c r="J303" s="13" t="s">
        <v>1493</v>
      </c>
      <c r="K303" s="3"/>
      <c r="L303" s="3"/>
    </row>
    <row r="304" spans="1:13">
      <c r="A304" s="4" t="s">
        <v>1607</v>
      </c>
      <c r="B304" s="4" t="s">
        <v>1086</v>
      </c>
      <c r="C304" s="14" t="s">
        <v>1609</v>
      </c>
      <c r="D304" s="4" t="s">
        <v>1610</v>
      </c>
      <c r="E304" s="5" t="s">
        <v>1608</v>
      </c>
      <c r="F304" s="40"/>
      <c r="G304" s="16">
        <f>109+15+150+274</f>
        <v>548</v>
      </c>
      <c r="H304" s="4"/>
      <c r="I304" s="4"/>
      <c r="J304" s="13" t="s">
        <v>1606</v>
      </c>
      <c r="K304" s="3"/>
      <c r="L304" s="3"/>
    </row>
    <row r="305" spans="1:12">
      <c r="A305" s="14" t="s">
        <v>270</v>
      </c>
      <c r="B305" s="24" t="s">
        <v>271</v>
      </c>
      <c r="C305" s="14" t="s">
        <v>272</v>
      </c>
      <c r="D305" s="14" t="s">
        <v>273</v>
      </c>
      <c r="E305" s="25" t="s">
        <v>274</v>
      </c>
      <c r="F305" s="31"/>
      <c r="G305" s="26">
        <v>1213354</v>
      </c>
      <c r="H305" s="4"/>
      <c r="I305" s="4"/>
      <c r="J305" s="27" t="s">
        <v>275</v>
      </c>
      <c r="K305" s="3"/>
      <c r="L305" s="3"/>
    </row>
    <row r="306" spans="1:12">
      <c r="A306" s="14" t="s">
        <v>382</v>
      </c>
      <c r="B306" s="24" t="s">
        <v>271</v>
      </c>
      <c r="C306" s="14" t="s">
        <v>384</v>
      </c>
      <c r="D306" s="14" t="s">
        <v>385</v>
      </c>
      <c r="E306" s="25" t="s">
        <v>383</v>
      </c>
      <c r="F306" s="31"/>
      <c r="G306" s="26">
        <v>35661</v>
      </c>
      <c r="H306" s="4"/>
      <c r="I306" s="4"/>
      <c r="J306" s="30" t="s">
        <v>386</v>
      </c>
      <c r="K306" s="3"/>
      <c r="L306" s="3"/>
    </row>
    <row r="307" spans="1:12">
      <c r="A307" s="29" t="s">
        <v>440</v>
      </c>
      <c r="B307" s="24" t="s">
        <v>271</v>
      </c>
      <c r="C307" s="14" t="s">
        <v>442</v>
      </c>
      <c r="D307" s="14" t="s">
        <v>443</v>
      </c>
      <c r="E307" s="25" t="s">
        <v>441</v>
      </c>
      <c r="F307" s="31"/>
      <c r="G307" s="26"/>
      <c r="H307" s="4" t="s">
        <v>6</v>
      </c>
      <c r="I307" s="4"/>
      <c r="J307" s="30" t="s">
        <v>444</v>
      </c>
      <c r="K307" s="3"/>
      <c r="L307" s="3"/>
    </row>
    <row r="308" spans="1:12">
      <c r="A308" s="29" t="s">
        <v>451</v>
      </c>
      <c r="B308" s="24" t="s">
        <v>271</v>
      </c>
      <c r="C308" s="14" t="s">
        <v>453</v>
      </c>
      <c r="D308" s="14" t="s">
        <v>454</v>
      </c>
      <c r="E308" s="25" t="s">
        <v>452</v>
      </c>
      <c r="F308" s="31"/>
      <c r="G308" s="26"/>
      <c r="H308" s="4"/>
      <c r="I308" s="4"/>
      <c r="J308" s="30" t="s">
        <v>455</v>
      </c>
      <c r="K308" s="3"/>
      <c r="L308" s="3"/>
    </row>
    <row r="309" spans="1:12">
      <c r="A309" s="29" t="s">
        <v>1314</v>
      </c>
      <c r="B309" s="24" t="s">
        <v>271</v>
      </c>
      <c r="C309" s="14" t="s">
        <v>1316</v>
      </c>
      <c r="D309" s="14" t="s">
        <v>1317</v>
      </c>
      <c r="E309" s="25" t="s">
        <v>1315</v>
      </c>
      <c r="F309" s="31"/>
      <c r="G309" s="26">
        <f>(10000*0.083)</f>
        <v>830</v>
      </c>
      <c r="H309" s="4"/>
      <c r="I309" s="4"/>
      <c r="J309" s="30" t="s">
        <v>1318</v>
      </c>
      <c r="K309" s="3"/>
      <c r="L309" s="3"/>
    </row>
    <row r="310" spans="1:12">
      <c r="A310" s="29" t="s">
        <v>1352</v>
      </c>
      <c r="B310" s="24" t="s">
        <v>271</v>
      </c>
      <c r="C310" s="14" t="s">
        <v>1354</v>
      </c>
      <c r="D310" s="14" t="s">
        <v>1355</v>
      </c>
      <c r="E310" s="25" t="s">
        <v>1353</v>
      </c>
      <c r="F310" s="31"/>
      <c r="G310" s="26">
        <v>500</v>
      </c>
      <c r="H310" s="4" t="s">
        <v>6</v>
      </c>
      <c r="I310" s="4"/>
      <c r="J310" s="30" t="s">
        <v>1356</v>
      </c>
      <c r="K310" s="3"/>
      <c r="L310" s="3"/>
    </row>
    <row r="311" spans="1:12">
      <c r="A311" s="29" t="s">
        <v>1450</v>
      </c>
      <c r="B311" s="24" t="s">
        <v>271</v>
      </c>
      <c r="C311" s="14" t="s">
        <v>1452</v>
      </c>
      <c r="D311" s="14" t="s">
        <v>1453</v>
      </c>
      <c r="E311" s="25" t="s">
        <v>1451</v>
      </c>
      <c r="F311" s="31"/>
      <c r="G311" s="26"/>
      <c r="H311" s="4"/>
      <c r="I311" s="4"/>
      <c r="J311" s="30" t="s">
        <v>1449</v>
      </c>
      <c r="K311" s="3"/>
      <c r="L311" s="3"/>
    </row>
    <row r="312" spans="1:12">
      <c r="A312" s="29" t="s">
        <v>1119</v>
      </c>
      <c r="B312" s="24" t="s">
        <v>1118</v>
      </c>
      <c r="C312" s="14" t="s">
        <v>1121</v>
      </c>
      <c r="D312" s="14" t="s">
        <v>1122</v>
      </c>
      <c r="E312" s="25" t="s">
        <v>1120</v>
      </c>
      <c r="F312" s="31">
        <v>35</v>
      </c>
      <c r="G312" s="26"/>
      <c r="H312" s="4"/>
      <c r="I312" s="4"/>
      <c r="J312" s="30" t="s">
        <v>1123</v>
      </c>
      <c r="K312" s="3" t="s">
        <v>1124</v>
      </c>
      <c r="L312" s="3"/>
    </row>
    <row r="313" spans="1:12">
      <c r="A313" s="14" t="s">
        <v>359</v>
      </c>
      <c r="B313" s="24" t="s">
        <v>358</v>
      </c>
      <c r="C313" s="14" t="s">
        <v>361</v>
      </c>
      <c r="D313" s="14" t="s">
        <v>362</v>
      </c>
      <c r="E313" s="25" t="s">
        <v>360</v>
      </c>
      <c r="F313" s="31"/>
      <c r="G313" s="26"/>
      <c r="H313" s="4" t="s">
        <v>6</v>
      </c>
      <c r="I313" s="4">
        <v>0</v>
      </c>
      <c r="J313" s="30" t="s">
        <v>363</v>
      </c>
      <c r="K313" s="3"/>
      <c r="L313" s="3"/>
    </row>
    <row r="314" spans="1:12">
      <c r="A314" s="14" t="s">
        <v>367</v>
      </c>
      <c r="B314" s="24" t="s">
        <v>358</v>
      </c>
      <c r="C314" s="14" t="s">
        <v>368</v>
      </c>
      <c r="D314" s="14" t="s">
        <v>369</v>
      </c>
      <c r="E314" s="25" t="s">
        <v>370</v>
      </c>
      <c r="F314" s="31"/>
      <c r="G314" s="26"/>
      <c r="H314" s="4"/>
      <c r="I314" s="4"/>
      <c r="J314" s="30" t="s">
        <v>371</v>
      </c>
      <c r="K314" s="3"/>
      <c r="L314" s="3"/>
    </row>
    <row r="315" spans="1:12">
      <c r="A315" s="14" t="s">
        <v>1192</v>
      </c>
      <c r="B315" s="24" t="s">
        <v>1190</v>
      </c>
      <c r="C315" s="14" t="s">
        <v>1194</v>
      </c>
      <c r="D315" s="14" t="s">
        <v>1195</v>
      </c>
      <c r="E315" s="25" t="s">
        <v>1193</v>
      </c>
      <c r="F315" s="31">
        <f>1.23+17</f>
        <v>18.23</v>
      </c>
      <c r="G315" s="26">
        <v>15478</v>
      </c>
      <c r="H315" s="4" t="s">
        <v>6</v>
      </c>
      <c r="I315" s="31">
        <f>1.23+17</f>
        <v>18.23</v>
      </c>
      <c r="J315" s="30" t="s">
        <v>1191</v>
      </c>
      <c r="K315" s="3"/>
      <c r="L315" s="3"/>
    </row>
    <row r="316" spans="1:12">
      <c r="A316" s="14" t="s">
        <v>353</v>
      </c>
      <c r="B316" s="24" t="s">
        <v>352</v>
      </c>
      <c r="C316" s="14" t="s">
        <v>355</v>
      </c>
      <c r="D316" s="14" t="s">
        <v>356</v>
      </c>
      <c r="E316" s="25" t="s">
        <v>354</v>
      </c>
      <c r="F316" s="31"/>
      <c r="G316" s="26"/>
      <c r="H316" s="4" t="s">
        <v>6</v>
      </c>
      <c r="I316" s="4">
        <v>0</v>
      </c>
      <c r="J316" s="30" t="s">
        <v>357</v>
      </c>
      <c r="K316" s="3"/>
      <c r="L316" s="3"/>
    </row>
    <row r="317" spans="1:12">
      <c r="A317" s="14" t="s">
        <v>332</v>
      </c>
      <c r="B317" s="24" t="s">
        <v>330</v>
      </c>
      <c r="C317" s="14" t="s">
        <v>334</v>
      </c>
      <c r="D317" s="14" t="s">
        <v>335</v>
      </c>
      <c r="E317" s="25" t="s">
        <v>333</v>
      </c>
      <c r="F317" s="31"/>
      <c r="G317" s="26">
        <v>-393359</v>
      </c>
      <c r="H317" s="4"/>
      <c r="I317" s="4"/>
      <c r="J317" s="30" t="s">
        <v>331</v>
      </c>
      <c r="K317" s="3"/>
      <c r="L317" s="3"/>
    </row>
    <row r="318" spans="1:12">
      <c r="A318" s="14" t="s">
        <v>348</v>
      </c>
      <c r="B318" s="24" t="s">
        <v>330</v>
      </c>
      <c r="C318" s="14" t="s">
        <v>350</v>
      </c>
      <c r="D318" s="14" t="s">
        <v>351</v>
      </c>
      <c r="E318" s="25" t="s">
        <v>349</v>
      </c>
      <c r="F318" s="31"/>
      <c r="G318" s="26">
        <v>12800</v>
      </c>
      <c r="H318" s="4" t="s">
        <v>6</v>
      </c>
      <c r="I318" s="4">
        <v>0</v>
      </c>
      <c r="J318" s="30" t="s">
        <v>347</v>
      </c>
      <c r="K318" s="3"/>
      <c r="L318" s="3"/>
    </row>
    <row r="319" spans="1:12">
      <c r="A319" s="14" t="s">
        <v>716</v>
      </c>
      <c r="B319" s="24" t="s">
        <v>714</v>
      </c>
      <c r="C319" s="14" t="s">
        <v>718</v>
      </c>
      <c r="D319" s="14" t="s">
        <v>719</v>
      </c>
      <c r="E319" s="25" t="s">
        <v>717</v>
      </c>
      <c r="F319" s="31"/>
      <c r="G319" s="26">
        <v>1250</v>
      </c>
      <c r="H319" s="4" t="s">
        <v>6</v>
      </c>
      <c r="I319" s="4">
        <v>0</v>
      </c>
      <c r="J319" s="30" t="s">
        <v>715</v>
      </c>
      <c r="K319" s="3"/>
      <c r="L319" s="3"/>
    </row>
    <row r="320" spans="1:12">
      <c r="A320" s="29" t="s">
        <v>1439</v>
      </c>
      <c r="B320" s="24" t="s">
        <v>1438</v>
      </c>
      <c r="C320" s="14" t="s">
        <v>1441</v>
      </c>
      <c r="D320" s="14" t="s">
        <v>1442</v>
      </c>
      <c r="E320" s="25" t="s">
        <v>1440</v>
      </c>
      <c r="F320" s="31"/>
      <c r="G320" s="26"/>
      <c r="H320" s="4" t="s">
        <v>6</v>
      </c>
      <c r="I320" s="4"/>
      <c r="J320" s="30" t="s">
        <v>1443</v>
      </c>
      <c r="K320" s="3"/>
      <c r="L320" s="3"/>
    </row>
    <row r="321" spans="1:13">
      <c r="A321" s="29" t="s">
        <v>1465</v>
      </c>
      <c r="B321" s="24" t="s">
        <v>1438</v>
      </c>
      <c r="C321" s="14" t="s">
        <v>1467</v>
      </c>
      <c r="D321" s="14" t="s">
        <v>1468</v>
      </c>
      <c r="E321" s="25" t="s">
        <v>1466</v>
      </c>
      <c r="F321" s="31"/>
      <c r="G321" s="26"/>
      <c r="H321" s="4" t="s">
        <v>6</v>
      </c>
      <c r="I321" s="4"/>
      <c r="J321" s="30" t="s">
        <v>1469</v>
      </c>
      <c r="K321" s="3"/>
      <c r="L321" s="3"/>
    </row>
    <row r="322" spans="1:13">
      <c r="A322" s="29" t="s">
        <v>1030</v>
      </c>
      <c r="B322" s="24" t="s">
        <v>1029</v>
      </c>
      <c r="C322" s="14" t="s">
        <v>1032</v>
      </c>
      <c r="D322" s="14" t="s">
        <v>1033</v>
      </c>
      <c r="E322" s="25" t="s">
        <v>1031</v>
      </c>
      <c r="F322" s="31">
        <f>34.7+(201*20)</f>
        <v>4054.7</v>
      </c>
      <c r="G322" s="26">
        <v>11300000</v>
      </c>
      <c r="H322" s="4" t="s">
        <v>6</v>
      </c>
      <c r="I322" s="23">
        <v>2080</v>
      </c>
      <c r="J322" s="30" t="s">
        <v>1034</v>
      </c>
      <c r="K322" s="3" t="s">
        <v>1035</v>
      </c>
      <c r="L322" s="3" t="s">
        <v>1036</v>
      </c>
      <c r="M322" s="3" t="s">
        <v>1037</v>
      </c>
    </row>
    <row r="323" spans="1:13">
      <c r="A323" s="14" t="s">
        <v>1040</v>
      </c>
      <c r="B323" s="24" t="s">
        <v>1038</v>
      </c>
      <c r="C323" s="14" t="s">
        <v>1042</v>
      </c>
      <c r="D323" s="14" t="s">
        <v>1043</v>
      </c>
      <c r="E323" s="25" t="s">
        <v>1041</v>
      </c>
      <c r="F323" s="38">
        <f>-0.018-0.011-0.057</f>
        <v>-8.5999999999999993E-2</v>
      </c>
      <c r="G323" s="31">
        <f>-360-569.25-285.33</f>
        <v>-1214.58</v>
      </c>
      <c r="H323" s="4"/>
      <c r="I323" s="4"/>
      <c r="J323" s="30" t="s">
        <v>1039</v>
      </c>
      <c r="K323" s="3"/>
      <c r="L323" s="3"/>
      <c r="M323" s="3"/>
    </row>
    <row r="324" spans="1:13">
      <c r="A324" s="14" t="s">
        <v>1140</v>
      </c>
      <c r="B324" s="24" t="s">
        <v>1038</v>
      </c>
      <c r="C324" s="14" t="s">
        <v>1142</v>
      </c>
      <c r="D324" s="14" t="s">
        <v>1143</v>
      </c>
      <c r="E324" s="25" t="s">
        <v>1141</v>
      </c>
      <c r="F324" s="39">
        <v>1.33</v>
      </c>
      <c r="G324" s="16">
        <v>612</v>
      </c>
      <c r="H324" s="4"/>
      <c r="I324" s="4"/>
      <c r="J324" s="30" t="s">
        <v>1139</v>
      </c>
      <c r="K324" s="3"/>
      <c r="L324" s="3"/>
      <c r="M324" s="3"/>
    </row>
    <row r="325" spans="1:13">
      <c r="A325" s="14" t="s">
        <v>1160</v>
      </c>
      <c r="B325" s="24" t="s">
        <v>1159</v>
      </c>
      <c r="C325" s="14" t="s">
        <v>1162</v>
      </c>
      <c r="D325" s="14" t="s">
        <v>1163</v>
      </c>
      <c r="E325" s="25" t="s">
        <v>1161</v>
      </c>
      <c r="F325" s="39"/>
      <c r="G325" s="16"/>
      <c r="H325" s="4" t="s">
        <v>6</v>
      </c>
      <c r="I325" s="4">
        <v>0</v>
      </c>
      <c r="J325" s="30" t="s">
        <v>1164</v>
      </c>
      <c r="K325" s="3"/>
      <c r="L325" s="3"/>
      <c r="M325" s="3"/>
    </row>
    <row r="326" spans="1:13">
      <c r="A326" s="4" t="s">
        <v>63</v>
      </c>
      <c r="B326" s="4" t="s">
        <v>14</v>
      </c>
      <c r="C326" s="14" t="s">
        <v>64</v>
      </c>
      <c r="D326" s="11" t="s">
        <v>67</v>
      </c>
      <c r="E326" s="11" t="s">
        <v>65</v>
      </c>
      <c r="F326" s="31">
        <v>3.4</v>
      </c>
      <c r="G326" s="16">
        <v>10000</v>
      </c>
      <c r="H326" s="4"/>
      <c r="I326" s="4"/>
      <c r="J326" s="12" t="s">
        <v>66</v>
      </c>
    </row>
    <row r="327" spans="1:13">
      <c r="A327" s="4" t="s">
        <v>68</v>
      </c>
      <c r="B327" s="4" t="s">
        <v>14</v>
      </c>
      <c r="C327" s="14" t="s">
        <v>69</v>
      </c>
      <c r="D327" s="4" t="s">
        <v>71</v>
      </c>
      <c r="E327" s="11" t="s">
        <v>70</v>
      </c>
      <c r="F327" s="31">
        <f>3.502+0.185</f>
        <v>3.6869999999999998</v>
      </c>
      <c r="G327" s="16">
        <v>10300</v>
      </c>
      <c r="H327" s="4"/>
      <c r="I327" s="4"/>
      <c r="J327" s="12" t="s">
        <v>72</v>
      </c>
    </row>
    <row r="328" spans="1:13">
      <c r="A328" s="4" t="s">
        <v>265</v>
      </c>
      <c r="B328" s="4" t="s">
        <v>14</v>
      </c>
      <c r="C328" s="14" t="s">
        <v>267</v>
      </c>
      <c r="D328" s="4" t="s">
        <v>268</v>
      </c>
      <c r="E328" s="11" t="s">
        <v>266</v>
      </c>
      <c r="F328" s="31">
        <f>80.02+35.28</f>
        <v>115.3</v>
      </c>
      <c r="G328" s="16">
        <v>235365</v>
      </c>
      <c r="H328" s="4"/>
      <c r="I328" s="4"/>
      <c r="J328" s="13" t="s">
        <v>269</v>
      </c>
    </row>
    <row r="329" spans="1:13">
      <c r="A329" s="4" t="s">
        <v>395</v>
      </c>
      <c r="B329" s="4" t="s">
        <v>394</v>
      </c>
      <c r="C329" s="14" t="s">
        <v>397</v>
      </c>
      <c r="D329" s="4" t="s">
        <v>398</v>
      </c>
      <c r="E329" s="11" t="s">
        <v>396</v>
      </c>
      <c r="F329" s="31">
        <v>1.7999999999999999E-2</v>
      </c>
      <c r="G329" s="16">
        <v>369</v>
      </c>
      <c r="H329" s="4"/>
      <c r="I329" s="4"/>
      <c r="J329" s="13" t="s">
        <v>399</v>
      </c>
    </row>
    <row r="330" spans="1:13">
      <c r="A330" s="4" t="s">
        <v>1345</v>
      </c>
      <c r="B330" s="4" t="s">
        <v>394</v>
      </c>
      <c r="C330" s="14" t="s">
        <v>1347</v>
      </c>
      <c r="D330" s="4" t="s">
        <v>1348</v>
      </c>
      <c r="E330" s="11" t="s">
        <v>1346</v>
      </c>
      <c r="F330" s="31">
        <v>1.9E-2</v>
      </c>
      <c r="G330" s="16">
        <v>560</v>
      </c>
      <c r="H330" s="4" t="s">
        <v>6</v>
      </c>
      <c r="I330" s="31">
        <v>1.9E-2</v>
      </c>
      <c r="J330" s="13" t="s">
        <v>1344</v>
      </c>
    </row>
    <row r="331" spans="1:13">
      <c r="A331" s="6" t="s">
        <v>643</v>
      </c>
      <c r="B331" s="4" t="s">
        <v>642</v>
      </c>
      <c r="C331" s="14" t="s">
        <v>645</v>
      </c>
      <c r="D331" s="4" t="s">
        <v>646</v>
      </c>
      <c r="E331" s="11" t="s">
        <v>644</v>
      </c>
      <c r="F331" s="31"/>
      <c r="G331" s="16"/>
      <c r="H331" s="4" t="s">
        <v>6</v>
      </c>
      <c r="I331" s="4">
        <v>0</v>
      </c>
      <c r="J331" s="13" t="s">
        <v>647</v>
      </c>
    </row>
    <row r="332" spans="1:13">
      <c r="A332" s="4" t="s">
        <v>1186</v>
      </c>
      <c r="B332" s="4" t="s">
        <v>642</v>
      </c>
      <c r="C332" s="14" t="s">
        <v>1188</v>
      </c>
      <c r="D332" s="4" t="s">
        <v>1189</v>
      </c>
      <c r="E332" s="11" t="s">
        <v>1187</v>
      </c>
      <c r="F332" s="31"/>
      <c r="G332" s="16">
        <v>240</v>
      </c>
      <c r="H332" s="4" t="s">
        <v>6</v>
      </c>
      <c r="I332" s="4">
        <v>0</v>
      </c>
      <c r="J332" s="13" t="s">
        <v>1185</v>
      </c>
    </row>
    <row r="333" spans="1:13">
      <c r="A333" s="6" t="s">
        <v>170</v>
      </c>
      <c r="B333" s="4" t="s">
        <v>169</v>
      </c>
      <c r="C333" s="14" t="s">
        <v>173</v>
      </c>
      <c r="D333" s="4" t="s">
        <v>172</v>
      </c>
      <c r="E333" s="11" t="s">
        <v>171</v>
      </c>
      <c r="F333" s="31"/>
      <c r="G333" s="16"/>
      <c r="H333" s="4" t="s">
        <v>6</v>
      </c>
      <c r="I333" s="4">
        <v>0</v>
      </c>
      <c r="J333" s="13" t="s">
        <v>174</v>
      </c>
    </row>
    <row r="334" spans="1:13">
      <c r="A334" s="18" t="s">
        <v>1570</v>
      </c>
      <c r="B334" s="4" t="s">
        <v>1567</v>
      </c>
      <c r="C334" s="14" t="s">
        <v>1572</v>
      </c>
      <c r="D334" s="4" t="s">
        <v>1573</v>
      </c>
      <c r="E334" s="11" t="s">
        <v>1571</v>
      </c>
      <c r="F334" s="31">
        <f>4.38+4.38</f>
        <v>8.76</v>
      </c>
      <c r="G334" s="23">
        <v>109000</v>
      </c>
      <c r="H334" s="4" t="s">
        <v>6</v>
      </c>
      <c r="I334" s="4">
        <f>8.76-7.2</f>
        <v>1.5599999999999996</v>
      </c>
      <c r="J334" s="13" t="s">
        <v>1568</v>
      </c>
      <c r="K334" s="3" t="s">
        <v>1569</v>
      </c>
    </row>
    <row r="335" spans="1:13">
      <c r="A335" s="18" t="s">
        <v>1340</v>
      </c>
      <c r="B335" s="4" t="s">
        <v>1338</v>
      </c>
      <c r="C335" s="14" t="s">
        <v>1342</v>
      </c>
      <c r="D335" s="4" t="s">
        <v>1343</v>
      </c>
      <c r="E335" s="11" t="s">
        <v>1341</v>
      </c>
      <c r="F335" s="31"/>
      <c r="G335" s="16">
        <v>650</v>
      </c>
      <c r="H335" s="4"/>
      <c r="I335" s="4"/>
      <c r="J335" s="13" t="s">
        <v>1339</v>
      </c>
    </row>
    <row r="336" spans="1:13">
      <c r="A336" s="6" t="s">
        <v>1586</v>
      </c>
      <c r="B336" s="4" t="s">
        <v>15</v>
      </c>
      <c r="C336" s="14" t="s">
        <v>74</v>
      </c>
      <c r="D336" s="4" t="s">
        <v>77</v>
      </c>
      <c r="E336" s="11" t="s">
        <v>1587</v>
      </c>
      <c r="F336" s="31">
        <v>2.9000000000000001E-2</v>
      </c>
      <c r="G336" s="16">
        <f>50*12.4</f>
        <v>620</v>
      </c>
      <c r="H336" s="4"/>
      <c r="I336" s="4"/>
      <c r="J336" s="13" t="s">
        <v>1588</v>
      </c>
      <c r="K336" s="3" t="s">
        <v>1589</v>
      </c>
    </row>
    <row r="337" spans="1:12">
      <c r="A337" s="18" t="s">
        <v>937</v>
      </c>
      <c r="B337" s="4" t="s">
        <v>15</v>
      </c>
      <c r="C337" s="14" t="s">
        <v>939</v>
      </c>
      <c r="D337" s="4" t="s">
        <v>940</v>
      </c>
      <c r="E337" s="11" t="s">
        <v>938</v>
      </c>
      <c r="F337" s="16"/>
      <c r="G337" s="16">
        <v>40000</v>
      </c>
      <c r="H337" s="4" t="s">
        <v>6</v>
      </c>
      <c r="I337" s="4">
        <v>0</v>
      </c>
      <c r="J337" s="13" t="s">
        <v>936</v>
      </c>
    </row>
    <row r="338" spans="1:12">
      <c r="A338" s="6" t="s">
        <v>73</v>
      </c>
      <c r="B338" s="4" t="s">
        <v>15</v>
      </c>
      <c r="C338" s="14" t="s">
        <v>74</v>
      </c>
      <c r="D338" s="4" t="s">
        <v>77</v>
      </c>
      <c r="E338" s="11" t="s">
        <v>75</v>
      </c>
      <c r="F338" s="35"/>
      <c r="G338" s="4"/>
      <c r="H338" s="4"/>
      <c r="I338" s="4"/>
      <c r="J338" s="12" t="s">
        <v>76</v>
      </c>
    </row>
    <row r="339" spans="1:12">
      <c r="A339" s="18" t="s">
        <v>663</v>
      </c>
      <c r="B339" s="4" t="s">
        <v>15</v>
      </c>
      <c r="C339" s="14" t="s">
        <v>665</v>
      </c>
      <c r="D339" s="4" t="s">
        <v>666</v>
      </c>
      <c r="E339" s="11" t="s">
        <v>664</v>
      </c>
      <c r="F339" s="35"/>
      <c r="G339" s="23">
        <v>896400</v>
      </c>
      <c r="H339" s="4"/>
      <c r="I339" s="4"/>
      <c r="J339" s="13" t="s">
        <v>662</v>
      </c>
    </row>
    <row r="340" spans="1:12">
      <c r="A340" s="4" t="s">
        <v>1397</v>
      </c>
      <c r="B340" s="4" t="s">
        <v>15</v>
      </c>
      <c r="C340" s="14" t="s">
        <v>1398</v>
      </c>
      <c r="D340" s="4" t="s">
        <v>1399</v>
      </c>
      <c r="E340" s="11" t="s">
        <v>1400</v>
      </c>
      <c r="F340" s="35"/>
      <c r="G340" s="23">
        <v>2700</v>
      </c>
      <c r="H340" s="4" t="s">
        <v>6</v>
      </c>
      <c r="I340" s="4"/>
      <c r="J340" s="13" t="s">
        <v>1396</v>
      </c>
    </row>
    <row r="341" spans="1:12">
      <c r="A341" s="4" t="s">
        <v>788</v>
      </c>
      <c r="B341" s="4" t="s">
        <v>787</v>
      </c>
      <c r="C341" s="14" t="s">
        <v>789</v>
      </c>
      <c r="D341" s="4" t="s">
        <v>790</v>
      </c>
      <c r="E341" s="11" t="s">
        <v>791</v>
      </c>
      <c r="F341" s="35"/>
      <c r="G341" s="23">
        <v>51000</v>
      </c>
      <c r="H341" s="4"/>
      <c r="I341" s="4"/>
      <c r="J341" s="13" t="s">
        <v>792</v>
      </c>
    </row>
    <row r="342" spans="1:12">
      <c r="A342" s="4" t="s">
        <v>794</v>
      </c>
      <c r="B342" s="4" t="s">
        <v>787</v>
      </c>
      <c r="C342" s="14" t="s">
        <v>796</v>
      </c>
      <c r="D342" s="4" t="s">
        <v>797</v>
      </c>
      <c r="E342" s="11" t="s">
        <v>795</v>
      </c>
      <c r="F342" s="35"/>
      <c r="G342" s="23">
        <v>15750</v>
      </c>
      <c r="H342" s="4"/>
      <c r="I342" s="4"/>
      <c r="J342" s="13" t="s">
        <v>793</v>
      </c>
    </row>
    <row r="343" spans="1:12">
      <c r="A343" s="18" t="s">
        <v>553</v>
      </c>
      <c r="B343" s="4" t="s">
        <v>552</v>
      </c>
      <c r="C343" s="14" t="s">
        <v>555</v>
      </c>
      <c r="D343" s="4" t="s">
        <v>556</v>
      </c>
      <c r="E343" s="11" t="s">
        <v>554</v>
      </c>
      <c r="F343" s="35">
        <f>0.3+72.39+59.79</f>
        <v>132.47999999999999</v>
      </c>
      <c r="G343" s="23">
        <v>92137</v>
      </c>
      <c r="H343" s="4"/>
      <c r="I343" s="4"/>
      <c r="J343" s="13" t="s">
        <v>557</v>
      </c>
      <c r="K343" s="3" t="s">
        <v>558</v>
      </c>
      <c r="L343" s="3" t="s">
        <v>559</v>
      </c>
    </row>
    <row r="344" spans="1:12">
      <c r="A344" s="4" t="s">
        <v>959</v>
      </c>
      <c r="B344" s="4" t="s">
        <v>962</v>
      </c>
      <c r="C344" s="14" t="s">
        <v>958</v>
      </c>
      <c r="D344" s="4"/>
      <c r="E344" s="11" t="s">
        <v>960</v>
      </c>
      <c r="F344" s="35"/>
      <c r="G344" s="23"/>
      <c r="H344" s="4"/>
      <c r="I344" s="4"/>
      <c r="J344" s="13" t="s">
        <v>961</v>
      </c>
      <c r="K344" s="3"/>
      <c r="L344" s="3"/>
    </row>
    <row r="345" spans="1:12">
      <c r="A345" s="18" t="s">
        <v>473</v>
      </c>
      <c r="B345" s="4" t="s">
        <v>475</v>
      </c>
      <c r="C345" s="14" t="s">
        <v>472</v>
      </c>
      <c r="D345" s="4"/>
      <c r="E345" s="11" t="s">
        <v>474</v>
      </c>
      <c r="F345" s="4"/>
      <c r="G345" s="4"/>
      <c r="H345" s="4" t="s">
        <v>6</v>
      </c>
      <c r="I345" s="4">
        <v>0</v>
      </c>
      <c r="J345" s="12"/>
    </row>
    <row r="346" spans="1:12">
      <c r="A346" s="4" t="s">
        <v>1130</v>
      </c>
      <c r="B346" s="4" t="s">
        <v>1133</v>
      </c>
      <c r="C346" s="14" t="s">
        <v>1129</v>
      </c>
      <c r="D346" s="4"/>
      <c r="E346" s="11" t="s">
        <v>1131</v>
      </c>
      <c r="F346" s="4"/>
      <c r="G346" s="4"/>
      <c r="H346" s="4"/>
      <c r="I346" s="4"/>
      <c r="J346" s="12" t="s">
        <v>1132</v>
      </c>
    </row>
    <row r="347" spans="1:12">
      <c r="A347" s="4" t="s">
        <v>414</v>
      </c>
      <c r="B347" s="4" t="s">
        <v>416</v>
      </c>
      <c r="C347" s="4" t="s">
        <v>412</v>
      </c>
      <c r="D347" s="4"/>
      <c r="E347" s="5" t="s">
        <v>413</v>
      </c>
      <c r="F347" s="4"/>
      <c r="G347" s="4"/>
      <c r="H347" s="4"/>
      <c r="I347" s="4"/>
      <c r="J347" s="3" t="s">
        <v>415</v>
      </c>
    </row>
    <row r="348" spans="1:12">
      <c r="A348" s="4" t="s">
        <v>824</v>
      </c>
      <c r="B348" s="4" t="s">
        <v>826</v>
      </c>
      <c r="C348" s="4" t="s">
        <v>823</v>
      </c>
      <c r="D348" s="4"/>
      <c r="E348" s="5" t="s">
        <v>825</v>
      </c>
      <c r="F348" s="5"/>
      <c r="G348" s="4"/>
      <c r="H348" s="4"/>
      <c r="I348" s="4"/>
    </row>
    <row r="349" spans="1:12">
      <c r="A349" s="4"/>
      <c r="B349" s="4"/>
      <c r="C349" s="4"/>
      <c r="D349" s="4"/>
      <c r="E349" s="5"/>
      <c r="F349" s="4"/>
      <c r="G349" s="4"/>
      <c r="H349" s="4"/>
      <c r="I349" s="4"/>
    </row>
    <row r="350" spans="1:12">
      <c r="A350" s="4"/>
      <c r="B350" s="4"/>
      <c r="C350" s="4"/>
      <c r="D350" s="4"/>
      <c r="E350" s="5"/>
      <c r="G350" s="4"/>
      <c r="H350" s="4"/>
      <c r="I350" s="4"/>
    </row>
    <row r="351" spans="1:12">
      <c r="A351" s="4"/>
      <c r="B351" s="4"/>
      <c r="C351" s="4"/>
      <c r="D351" s="4"/>
      <c r="E351" s="5"/>
      <c r="F351" s="4"/>
      <c r="G351" s="4"/>
      <c r="H351" s="4"/>
      <c r="I351" s="4"/>
    </row>
    <row r="352" spans="1:12">
      <c r="A352" s="4"/>
      <c r="B352" s="4"/>
      <c r="C352" s="4"/>
      <c r="D352" s="4"/>
      <c r="E352" s="5"/>
      <c r="F352" s="4"/>
      <c r="G352" s="4"/>
      <c r="H352" s="4"/>
      <c r="I352" s="4"/>
    </row>
    <row r="353" spans="1:9">
      <c r="A353" s="4"/>
      <c r="B353" s="4"/>
      <c r="C353" s="4"/>
      <c r="D353" s="4"/>
      <c r="E353" s="5"/>
      <c r="F353" s="4"/>
      <c r="G353" s="4"/>
      <c r="H353" s="4"/>
      <c r="I353" s="4"/>
    </row>
    <row r="354" spans="1:9">
      <c r="A354" s="4"/>
      <c r="B354" s="4"/>
      <c r="C354" s="4"/>
      <c r="D354" s="4"/>
      <c r="E354" s="5"/>
      <c r="F354" s="4"/>
      <c r="G354" s="4"/>
      <c r="H354" s="4"/>
      <c r="I354" s="4"/>
    </row>
    <row r="355" spans="1:9">
      <c r="A355" s="4"/>
      <c r="B355" s="4"/>
      <c r="C355" s="4"/>
      <c r="D355" s="4"/>
      <c r="E355" s="5"/>
      <c r="F355" s="4"/>
      <c r="G355" s="4"/>
      <c r="H355" s="4"/>
      <c r="I355" s="4"/>
    </row>
    <row r="356" spans="1:9">
      <c r="A356" s="4"/>
      <c r="B356" s="4"/>
      <c r="C356" s="4"/>
      <c r="D356" s="4"/>
      <c r="E356" s="5"/>
      <c r="F356" s="4"/>
      <c r="G356" s="4"/>
      <c r="H356" s="4"/>
      <c r="I356" s="4"/>
    </row>
    <row r="357" spans="1:9">
      <c r="A357" s="4"/>
      <c r="B357" s="4"/>
      <c r="C357" s="4"/>
      <c r="D357" s="4"/>
      <c r="E357" s="5"/>
      <c r="F357" s="4"/>
      <c r="G357" s="4"/>
      <c r="H357" s="4"/>
      <c r="I357" s="4"/>
    </row>
    <row r="358" spans="1:9">
      <c r="A358" s="4"/>
      <c r="B358" s="4"/>
      <c r="C358" s="4"/>
      <c r="D358" s="4"/>
      <c r="E358" s="5"/>
      <c r="F358" s="4"/>
      <c r="G358" s="4"/>
      <c r="H358" s="4"/>
      <c r="I358" s="4"/>
    </row>
    <row r="359" spans="1:9">
      <c r="A359" s="4"/>
      <c r="B359" s="4"/>
      <c r="C359" s="4"/>
      <c r="D359" s="4"/>
      <c r="E359" s="5"/>
      <c r="F359" s="4"/>
      <c r="G359" s="4"/>
      <c r="H359" s="4"/>
      <c r="I359" s="4"/>
    </row>
    <row r="360" spans="1:9">
      <c r="A360" s="4"/>
      <c r="B360" s="4"/>
      <c r="C360" s="4"/>
      <c r="D360" s="4"/>
      <c r="E360" s="5"/>
      <c r="F360" s="4"/>
      <c r="G360" s="4"/>
      <c r="H360" s="4"/>
      <c r="I360" s="4"/>
    </row>
    <row r="361" spans="1:9">
      <c r="A361" s="4"/>
      <c r="B361" s="4"/>
      <c r="C361" s="4"/>
      <c r="D361" s="4"/>
      <c r="E361" s="5"/>
      <c r="F361" s="4"/>
      <c r="G361" s="4"/>
      <c r="H361" s="4"/>
      <c r="I361" s="4"/>
    </row>
    <row r="362" spans="1:9">
      <c r="A362" s="4"/>
      <c r="B362" s="4"/>
      <c r="C362" s="4"/>
      <c r="D362" s="4"/>
      <c r="E362" s="5"/>
      <c r="F362" s="4"/>
      <c r="G362" s="4"/>
      <c r="H362" s="4"/>
      <c r="I362" s="4"/>
    </row>
    <row r="363" spans="1:9">
      <c r="A363" s="4"/>
      <c r="B363" s="4"/>
      <c r="C363" s="4"/>
      <c r="D363" s="4"/>
      <c r="E363" s="5"/>
      <c r="F363" s="4"/>
      <c r="G363" s="4"/>
      <c r="H363" s="4"/>
      <c r="I363" s="4"/>
    </row>
    <row r="364" spans="1:9">
      <c r="A364" s="4"/>
      <c r="B364" s="4"/>
      <c r="C364" s="4"/>
      <c r="D364" s="4"/>
      <c r="E364" s="5"/>
      <c r="F364" s="4"/>
      <c r="G364" s="4"/>
      <c r="H364" s="4"/>
      <c r="I364" s="4"/>
    </row>
    <row r="365" spans="1:9">
      <c r="A365" s="4"/>
      <c r="B365" s="4"/>
      <c r="C365" s="4"/>
      <c r="D365" s="4"/>
      <c r="E365" s="5"/>
      <c r="F365" s="4"/>
      <c r="G365" s="4"/>
      <c r="H365" s="4"/>
      <c r="I365" s="4"/>
    </row>
    <row r="366" spans="1:9">
      <c r="A366" s="4"/>
      <c r="B366" s="4"/>
      <c r="C366" s="4"/>
      <c r="D366" s="4"/>
      <c r="E366" s="5"/>
      <c r="F366" s="4"/>
      <c r="G366" s="4"/>
      <c r="H366" s="4"/>
      <c r="I366" s="4"/>
    </row>
    <row r="367" spans="1:9">
      <c r="A367" s="4"/>
      <c r="B367" s="4"/>
      <c r="C367" s="4"/>
      <c r="D367" s="4"/>
      <c r="E367" s="5"/>
      <c r="F367" s="4"/>
      <c r="G367" s="4"/>
      <c r="H367" s="4"/>
      <c r="I367" s="4"/>
    </row>
    <row r="368" spans="1:9">
      <c r="A368" s="4"/>
      <c r="B368" s="4"/>
      <c r="C368" s="4"/>
      <c r="D368" s="4"/>
      <c r="E368" s="5"/>
      <c r="F368" s="4"/>
      <c r="G368" s="4"/>
      <c r="H368" s="4"/>
      <c r="I368" s="4"/>
    </row>
    <row r="369" spans="1:9">
      <c r="A369" s="4"/>
      <c r="B369" s="4"/>
      <c r="C369" s="4"/>
      <c r="D369" s="4"/>
      <c r="E369" s="5"/>
      <c r="F369" s="4"/>
      <c r="G369" s="4"/>
      <c r="H369" s="4"/>
      <c r="I369" s="4"/>
    </row>
    <row r="370" spans="1:9">
      <c r="A370" s="4"/>
      <c r="B370" s="4"/>
      <c r="C370" s="4"/>
      <c r="D370" s="4"/>
      <c r="E370" s="4"/>
      <c r="F370" s="4"/>
      <c r="G370" s="4"/>
      <c r="H370" s="4"/>
      <c r="I370" s="4"/>
    </row>
    <row r="371" spans="1:9">
      <c r="A371" s="4"/>
      <c r="B371" s="4"/>
      <c r="C371" s="4"/>
      <c r="D371" s="4"/>
      <c r="E371" s="4"/>
      <c r="F371" s="4"/>
      <c r="G371" s="4"/>
      <c r="H371" s="4"/>
      <c r="I371" s="4"/>
    </row>
    <row r="372" spans="1:9">
      <c r="A372" s="4"/>
      <c r="B372" s="4"/>
      <c r="C372" s="4"/>
      <c r="D372" s="4"/>
      <c r="E372" s="4"/>
      <c r="F372" s="4"/>
      <c r="G372" s="4"/>
      <c r="H372" s="4"/>
      <c r="I372" s="4"/>
    </row>
    <row r="373" spans="1:9">
      <c r="A373" s="4"/>
      <c r="B373" s="4"/>
      <c r="C373" s="4"/>
      <c r="D373" s="4"/>
      <c r="E373" s="4"/>
      <c r="F373" s="4"/>
      <c r="G373" s="4"/>
      <c r="H373" s="4"/>
      <c r="I373" s="4"/>
    </row>
    <row r="374" spans="1:9">
      <c r="A374" s="4"/>
      <c r="B374" s="4"/>
      <c r="C374" s="4"/>
      <c r="D374" s="4"/>
      <c r="E374" s="4"/>
      <c r="F374" s="4"/>
      <c r="G374" s="4"/>
      <c r="H374" s="4"/>
      <c r="I374" s="4"/>
    </row>
    <row r="375" spans="1:9">
      <c r="A375" s="4"/>
      <c r="B375" s="4"/>
      <c r="C375" s="4"/>
      <c r="D375" s="4"/>
      <c r="E375" s="4"/>
      <c r="F375" s="4"/>
      <c r="G375" s="4"/>
      <c r="H375" s="4"/>
      <c r="I375" s="4"/>
    </row>
    <row r="376" spans="1:9">
      <c r="A376" s="4"/>
      <c r="B376" s="4"/>
      <c r="C376" s="4"/>
      <c r="D376" s="4"/>
      <c r="E376" s="4"/>
      <c r="F376" s="4"/>
      <c r="G376" s="4"/>
      <c r="H376" s="4"/>
      <c r="I376" s="4"/>
    </row>
    <row r="377" spans="1:9">
      <c r="A377" s="4"/>
      <c r="B377" s="4"/>
      <c r="C377" s="4"/>
      <c r="D377" s="4"/>
      <c r="E377" s="4"/>
      <c r="F377" s="4"/>
      <c r="G377" s="4"/>
      <c r="H377" s="4"/>
      <c r="I377" s="4"/>
    </row>
    <row r="378" spans="1:9">
      <c r="A378" s="4"/>
      <c r="B378" s="4"/>
      <c r="C378" s="4"/>
      <c r="D378" s="4"/>
      <c r="E378" s="4"/>
      <c r="F378" s="4"/>
      <c r="G378" s="4"/>
      <c r="H378" s="4"/>
      <c r="I378" s="4"/>
    </row>
    <row r="379" spans="1:9">
      <c r="A379" s="4"/>
      <c r="B379" s="4"/>
      <c r="C379" s="4"/>
      <c r="D379" s="4"/>
      <c r="E379" s="4"/>
      <c r="F379" s="4"/>
      <c r="G379" s="4"/>
      <c r="H379" s="4"/>
      <c r="I379" s="4"/>
    </row>
    <row r="380" spans="1:9">
      <c r="A380" s="4"/>
      <c r="B380" s="4"/>
      <c r="C380" s="4"/>
      <c r="D380" s="4"/>
      <c r="E380" s="4"/>
      <c r="F380" s="4"/>
      <c r="G380" s="4"/>
      <c r="H380" s="4"/>
      <c r="I380" s="4"/>
    </row>
    <row r="381" spans="1:9">
      <c r="A381" s="4"/>
      <c r="B381" s="4"/>
      <c r="C381" s="4"/>
      <c r="D381" s="4"/>
      <c r="E381" s="4"/>
      <c r="F381" s="4"/>
      <c r="G381" s="4"/>
      <c r="H381" s="4"/>
      <c r="I381" s="4"/>
    </row>
    <row r="382" spans="1:9">
      <c r="A382" s="4"/>
      <c r="B382" s="4"/>
      <c r="C382" s="4"/>
      <c r="D382" s="4"/>
      <c r="E382" s="4"/>
      <c r="F382" s="4"/>
      <c r="G382" s="4"/>
      <c r="H382" s="4"/>
      <c r="I382" s="4"/>
    </row>
    <row r="383" spans="1:9">
      <c r="A383" s="4"/>
      <c r="B383" s="4"/>
      <c r="C383" s="4"/>
      <c r="D383" s="4"/>
      <c r="E383" s="4"/>
      <c r="F383" s="4"/>
      <c r="G383" s="4"/>
      <c r="H383" s="4"/>
      <c r="I383" s="4"/>
    </row>
    <row r="384" spans="1:9">
      <c r="A384" s="4"/>
      <c r="B384" s="4"/>
      <c r="C384" s="4"/>
      <c r="D384" s="4"/>
      <c r="E384" s="4"/>
      <c r="F384" s="4"/>
      <c r="G384" s="4"/>
      <c r="H384" s="4"/>
      <c r="I384" s="4"/>
    </row>
    <row r="385" spans="1:9">
      <c r="A385" s="4"/>
      <c r="B385" s="4"/>
      <c r="C385" s="4"/>
      <c r="D385" s="4"/>
      <c r="E385" s="4"/>
      <c r="F385" s="4"/>
      <c r="G385" s="4"/>
      <c r="H385" s="4"/>
      <c r="I385" s="4"/>
    </row>
    <row r="386" spans="1:9">
      <c r="A386" s="4"/>
      <c r="B386" s="4"/>
      <c r="C386" s="4"/>
      <c r="D386" s="4"/>
      <c r="E386" s="4"/>
      <c r="F386" s="4"/>
      <c r="G386" s="4"/>
      <c r="H386" s="4"/>
      <c r="I386" s="4"/>
    </row>
    <row r="387" spans="1:9">
      <c r="A387" s="4"/>
      <c r="B387" s="4"/>
      <c r="C387" s="4"/>
      <c r="D387" s="4"/>
      <c r="E387" s="4"/>
      <c r="F387" s="4"/>
      <c r="G387" s="4"/>
      <c r="H387" s="4"/>
      <c r="I387" s="4"/>
    </row>
    <row r="388" spans="1:9">
      <c r="A388" s="4"/>
      <c r="B388" s="4"/>
      <c r="C388" s="4"/>
      <c r="D388" s="4"/>
      <c r="E388" s="4"/>
      <c r="F388" s="4"/>
      <c r="G388" s="4"/>
      <c r="H388" s="4"/>
      <c r="I388" s="4"/>
    </row>
    <row r="389" spans="1:9">
      <c r="A389" s="4"/>
      <c r="B389" s="4"/>
      <c r="C389" s="4"/>
      <c r="D389" s="4"/>
      <c r="E389" s="4"/>
      <c r="F389" s="4"/>
      <c r="G389" s="4"/>
      <c r="H389" s="4"/>
      <c r="I389" s="4"/>
    </row>
    <row r="390" spans="1:9">
      <c r="A390" s="4"/>
      <c r="B390" s="4"/>
      <c r="C390" s="4"/>
      <c r="D390" s="4"/>
      <c r="E390" s="4"/>
      <c r="F390" s="4"/>
      <c r="G390" s="4"/>
      <c r="H390" s="4"/>
      <c r="I390" s="4"/>
    </row>
    <row r="391" spans="1:9">
      <c r="A391" s="4"/>
      <c r="B391" s="4"/>
      <c r="C391" s="4"/>
      <c r="D391" s="4"/>
      <c r="E391" s="4"/>
      <c r="F391" s="4"/>
      <c r="G391" s="4"/>
      <c r="H391" s="4"/>
      <c r="I391" s="4"/>
    </row>
    <row r="392" spans="1:9">
      <c r="A392" s="4"/>
      <c r="B392" s="4"/>
      <c r="C392" s="4"/>
      <c r="D392" s="4"/>
      <c r="E392" s="4"/>
      <c r="F392" s="4"/>
      <c r="G392" s="4"/>
      <c r="H392" s="4"/>
      <c r="I392" s="4"/>
    </row>
    <row r="393" spans="1:9">
      <c r="A393" s="4"/>
      <c r="B393" s="4"/>
      <c r="C393" s="4"/>
      <c r="D393" s="4"/>
      <c r="E393" s="4"/>
      <c r="F393" s="4"/>
      <c r="G393" s="4"/>
      <c r="H393" s="4"/>
      <c r="I393" s="4"/>
    </row>
    <row r="394" spans="1:9">
      <c r="A394" s="4"/>
      <c r="B394" s="4"/>
      <c r="C394" s="4"/>
      <c r="D394" s="4"/>
      <c r="E394" s="4"/>
      <c r="F394" s="4"/>
      <c r="G394" s="4"/>
      <c r="H394" s="4"/>
      <c r="I394" s="4"/>
    </row>
    <row r="395" spans="1:9">
      <c r="A395" s="4"/>
      <c r="B395" s="4"/>
      <c r="C395" s="4"/>
      <c r="D395" s="4"/>
      <c r="E395" s="4"/>
      <c r="F395" s="4"/>
      <c r="G395" s="4"/>
      <c r="H395" s="4"/>
      <c r="I395" s="4"/>
    </row>
    <row r="396" spans="1:9">
      <c r="A396" s="4"/>
      <c r="B396" s="4"/>
      <c r="C396" s="4"/>
      <c r="D396" s="4"/>
      <c r="E396" s="4"/>
      <c r="F396" s="4"/>
      <c r="G396" s="4"/>
      <c r="H396" s="4"/>
      <c r="I396" s="4"/>
    </row>
    <row r="397" spans="1:9">
      <c r="A397" s="4"/>
      <c r="B397" s="4"/>
      <c r="C397" s="4"/>
      <c r="D397" s="4"/>
      <c r="E397" s="4"/>
      <c r="F397" s="4"/>
      <c r="G397" s="4"/>
      <c r="H397" s="4"/>
      <c r="I397" s="4"/>
    </row>
    <row r="398" spans="1:9">
      <c r="A398" s="4"/>
      <c r="B398" s="4"/>
      <c r="C398" s="4"/>
      <c r="D398" s="4"/>
      <c r="E398" s="4"/>
      <c r="F398" s="4"/>
      <c r="G398" s="4"/>
      <c r="H398" s="4"/>
      <c r="I398" s="4"/>
    </row>
    <row r="399" spans="1:9">
      <c r="A399" s="4"/>
      <c r="B399" s="4"/>
      <c r="C399" s="4"/>
      <c r="D399" s="4"/>
      <c r="E399" s="4"/>
      <c r="F399" s="4"/>
      <c r="G399" s="4"/>
      <c r="H399" s="4"/>
      <c r="I399" s="4"/>
    </row>
    <row r="400" spans="1:9">
      <c r="A400" s="4"/>
      <c r="B400" s="4"/>
      <c r="C400" s="4"/>
      <c r="D400" s="4"/>
      <c r="E400" s="4"/>
      <c r="F400" s="4"/>
      <c r="G400" s="4"/>
      <c r="H400" s="4"/>
      <c r="I400" s="4"/>
    </row>
    <row r="401" spans="1:9">
      <c r="A401" s="4"/>
      <c r="B401" s="4"/>
      <c r="C401" s="4"/>
      <c r="D401" s="4"/>
      <c r="E401" s="4"/>
      <c r="F401" s="4"/>
      <c r="G401" s="4"/>
      <c r="H401" s="4"/>
      <c r="I401" s="4"/>
    </row>
    <row r="402" spans="1:9">
      <c r="A402" s="4"/>
      <c r="B402" s="4"/>
      <c r="C402" s="4"/>
      <c r="D402" s="4"/>
      <c r="E402" s="4"/>
      <c r="F402" s="4"/>
      <c r="G402" s="4"/>
      <c r="H402" s="4"/>
      <c r="I402" s="4"/>
    </row>
    <row r="403" spans="1:9">
      <c r="A403" s="4"/>
      <c r="B403" s="4"/>
      <c r="C403" s="4"/>
      <c r="D403" s="4"/>
      <c r="E403" s="4"/>
      <c r="F403" s="4"/>
      <c r="G403" s="4"/>
      <c r="H403" s="4"/>
      <c r="I403" s="4"/>
    </row>
    <row r="404" spans="1:9">
      <c r="A404" s="4"/>
      <c r="B404" s="4"/>
      <c r="C404" s="4"/>
      <c r="D404" s="4"/>
      <c r="E404" s="4"/>
      <c r="F404" s="4"/>
      <c r="G404" s="4"/>
      <c r="H404" s="4"/>
      <c r="I404" s="4"/>
    </row>
    <row r="405" spans="1:9">
      <c r="A405" s="4"/>
      <c r="B405" s="4"/>
      <c r="C405" s="4"/>
      <c r="D405" s="4"/>
      <c r="E405" s="4"/>
      <c r="F405" s="4"/>
      <c r="G405" s="4"/>
      <c r="H405" s="4"/>
      <c r="I405" s="4"/>
    </row>
    <row r="406" spans="1:9">
      <c r="A406" s="4"/>
      <c r="B406" s="4"/>
      <c r="C406" s="4"/>
      <c r="D406" s="4"/>
      <c r="E406" s="4"/>
      <c r="F406" s="4"/>
      <c r="G406" s="4"/>
      <c r="H406" s="4"/>
      <c r="I406" s="4"/>
    </row>
    <row r="407" spans="1:9">
      <c r="A407" s="4"/>
      <c r="B407" s="4"/>
      <c r="C407" s="4"/>
      <c r="D407" s="4"/>
      <c r="E407" s="4"/>
      <c r="F407" s="4"/>
      <c r="G407" s="4"/>
      <c r="H407" s="4"/>
      <c r="I407" s="4"/>
    </row>
    <row r="408" spans="1:9">
      <c r="A408" s="4"/>
      <c r="B408" s="4"/>
      <c r="C408" s="4"/>
      <c r="D408" s="4"/>
      <c r="E408" s="4"/>
      <c r="F408" s="4"/>
      <c r="G408" s="4"/>
      <c r="H408" s="4"/>
      <c r="I408" s="4"/>
    </row>
    <row r="409" spans="1:9">
      <c r="A409" s="4"/>
      <c r="B409" s="4"/>
      <c r="C409" s="4"/>
      <c r="D409" s="4"/>
      <c r="E409" s="4"/>
      <c r="F409" s="4"/>
      <c r="G409" s="4"/>
      <c r="H409" s="4"/>
      <c r="I409" s="4"/>
    </row>
    <row r="410" spans="1:9">
      <c r="A410" s="4"/>
      <c r="B410" s="4"/>
      <c r="C410" s="4"/>
      <c r="D410" s="4"/>
      <c r="E410" s="4"/>
      <c r="F410" s="4"/>
      <c r="G410" s="4"/>
      <c r="H410" s="4"/>
      <c r="I410" s="4"/>
    </row>
    <row r="411" spans="1:9">
      <c r="A411" s="4"/>
      <c r="B411" s="4"/>
      <c r="C411" s="4"/>
      <c r="D411" s="4"/>
      <c r="E411" s="4"/>
      <c r="F411" s="4"/>
      <c r="G411" s="4"/>
      <c r="H411" s="4"/>
      <c r="I411" s="4"/>
    </row>
    <row r="412" spans="1:9">
      <c r="A412" s="4"/>
      <c r="B412" s="4"/>
      <c r="C412" s="4"/>
      <c r="D412" s="4"/>
      <c r="E412" s="4"/>
      <c r="F412" s="4"/>
      <c r="G412" s="4"/>
      <c r="H412" s="4"/>
      <c r="I412" s="4"/>
    </row>
    <row r="413" spans="1:9">
      <c r="A413" s="4"/>
      <c r="B413" s="4"/>
      <c r="C413" s="4"/>
      <c r="D413" s="4"/>
      <c r="E413" s="4"/>
      <c r="F413" s="4"/>
      <c r="G413" s="4"/>
      <c r="H413" s="4"/>
      <c r="I413" s="4"/>
    </row>
    <row r="414" spans="1:9">
      <c r="A414" s="4"/>
      <c r="B414" s="4"/>
      <c r="C414" s="4"/>
      <c r="D414" s="4"/>
      <c r="E414" s="4"/>
      <c r="F414" s="4"/>
      <c r="G414" s="4"/>
      <c r="H414" s="4"/>
      <c r="I414" s="4"/>
    </row>
    <row r="415" spans="1:9">
      <c r="A415" s="4"/>
      <c r="B415" s="4"/>
      <c r="C415" s="4"/>
      <c r="D415" s="4"/>
      <c r="E415" s="4"/>
      <c r="F415" s="4"/>
      <c r="G415" s="4"/>
      <c r="H415" s="4"/>
      <c r="I415" s="4"/>
    </row>
    <row r="416" spans="1:9">
      <c r="A416" s="4"/>
      <c r="B416" s="4"/>
      <c r="C416" s="4"/>
      <c r="D416" s="4"/>
      <c r="E416" s="4"/>
      <c r="F416" s="4"/>
      <c r="G416" s="4"/>
      <c r="H416" s="4"/>
      <c r="I416" s="4"/>
    </row>
    <row r="417" spans="1:9">
      <c r="A417" s="4"/>
      <c r="B417" s="4"/>
      <c r="C417" s="4"/>
      <c r="D417" s="4"/>
      <c r="E417" s="4"/>
      <c r="F417" s="4"/>
      <c r="G417" s="4"/>
      <c r="H417" s="4"/>
      <c r="I417" s="4"/>
    </row>
    <row r="418" spans="1:9">
      <c r="A418" s="4"/>
      <c r="B418" s="4"/>
      <c r="C418" s="4"/>
      <c r="D418" s="4"/>
      <c r="E418" s="4"/>
      <c r="F418" s="4"/>
      <c r="G418" s="4"/>
      <c r="H418" s="4"/>
      <c r="I418" s="4"/>
    </row>
    <row r="419" spans="1:9">
      <c r="A419" s="4"/>
      <c r="B419" s="4"/>
      <c r="C419" s="4"/>
      <c r="D419" s="4"/>
      <c r="E419" s="4"/>
      <c r="F419" s="4"/>
      <c r="G419" s="4"/>
      <c r="H419" s="4"/>
      <c r="I419" s="4"/>
    </row>
    <row r="420" spans="1:9">
      <c r="A420" s="4"/>
      <c r="B420" s="4"/>
      <c r="C420" s="4"/>
      <c r="D420" s="4"/>
      <c r="E420" s="4"/>
      <c r="F420" s="4"/>
      <c r="G420" s="4"/>
      <c r="H420" s="4"/>
      <c r="I420" s="4"/>
    </row>
    <row r="421" spans="1:9">
      <c r="A421" s="4"/>
      <c r="B421" s="4"/>
      <c r="C421" s="4"/>
      <c r="D421" s="4"/>
      <c r="E421" s="4"/>
      <c r="F421" s="4"/>
      <c r="G421" s="4"/>
      <c r="H421" s="4"/>
      <c r="I421" s="4"/>
    </row>
    <row r="422" spans="1:9">
      <c r="A422" s="4"/>
      <c r="B422" s="4"/>
      <c r="C422" s="4"/>
      <c r="D422" s="4"/>
      <c r="E422" s="4"/>
      <c r="F422" s="4"/>
      <c r="G422" s="4"/>
      <c r="H422" s="4"/>
      <c r="I422" s="4"/>
    </row>
    <row r="423" spans="1:9">
      <c r="A423" s="4"/>
      <c r="B423" s="4"/>
      <c r="C423" s="4"/>
      <c r="D423" s="4"/>
      <c r="E423" s="4"/>
      <c r="F423" s="4"/>
      <c r="G423" s="4"/>
      <c r="H423" s="4"/>
      <c r="I423" s="4"/>
    </row>
    <row r="424" spans="1:9">
      <c r="A424" s="4"/>
      <c r="B424" s="4"/>
      <c r="C424" s="4"/>
      <c r="D424" s="4"/>
      <c r="E424" s="4"/>
      <c r="F424" s="4"/>
      <c r="G424" s="4"/>
      <c r="H424" s="4"/>
      <c r="I424" s="4"/>
    </row>
    <row r="425" spans="1:9">
      <c r="A425" s="4"/>
      <c r="B425" s="4"/>
      <c r="C425" s="4"/>
      <c r="D425" s="4"/>
      <c r="E425" s="4"/>
      <c r="F425" s="4"/>
      <c r="G425" s="4"/>
      <c r="H425" s="4"/>
      <c r="I425" s="4"/>
    </row>
    <row r="426" spans="1:9">
      <c r="A426" s="4"/>
      <c r="B426" s="4"/>
      <c r="C426" s="4"/>
      <c r="D426" s="4"/>
      <c r="E426" s="4"/>
      <c r="F426" s="4"/>
      <c r="G426" s="4"/>
      <c r="H426" s="4"/>
      <c r="I426" s="4"/>
    </row>
    <row r="427" spans="1:9">
      <c r="A427" s="4"/>
      <c r="B427" s="4"/>
      <c r="C427" s="4"/>
      <c r="D427" s="4"/>
      <c r="E427" s="4"/>
      <c r="F427" s="4"/>
      <c r="G427" s="4"/>
      <c r="H427" s="4"/>
      <c r="I427" s="4"/>
    </row>
    <row r="428" spans="1:9">
      <c r="A428" s="4"/>
      <c r="B428" s="4"/>
      <c r="C428" s="4"/>
      <c r="D428" s="4"/>
      <c r="E428" s="4"/>
      <c r="F428" s="4"/>
      <c r="G428" s="4"/>
      <c r="H428" s="4"/>
      <c r="I428" s="4"/>
    </row>
    <row r="429" spans="1:9">
      <c r="A429" s="4"/>
      <c r="B429" s="4"/>
      <c r="C429" s="4"/>
      <c r="D429" s="4"/>
      <c r="E429" s="4"/>
      <c r="F429" s="4"/>
      <c r="G429" s="4"/>
      <c r="H429" s="4"/>
      <c r="I429" s="4"/>
    </row>
    <row r="430" spans="1:9">
      <c r="A430" s="4"/>
      <c r="B430" s="4"/>
      <c r="C430" s="4"/>
      <c r="D430" s="4"/>
      <c r="E430" s="4"/>
      <c r="F430" s="4"/>
      <c r="G430" s="4"/>
      <c r="H430" s="4"/>
      <c r="I430" s="4"/>
    </row>
    <row r="431" spans="1:9">
      <c r="A431" s="4"/>
      <c r="B431" s="4"/>
      <c r="C431" s="4"/>
      <c r="D431" s="4"/>
      <c r="E431" s="4"/>
      <c r="F431" s="4"/>
      <c r="G431" s="4"/>
      <c r="H431" s="4"/>
      <c r="I431" s="4"/>
    </row>
    <row r="432" spans="1:9">
      <c r="A432" s="4"/>
      <c r="B432" s="4"/>
      <c r="C432" s="4"/>
      <c r="D432" s="4"/>
      <c r="E432" s="4"/>
      <c r="F432" s="4"/>
      <c r="G432" s="4"/>
      <c r="H432" s="4"/>
      <c r="I432" s="4"/>
    </row>
    <row r="433" spans="1:9">
      <c r="A433" s="4"/>
      <c r="B433" s="4"/>
      <c r="C433" s="4"/>
      <c r="D433" s="4"/>
      <c r="E433" s="4"/>
      <c r="F433" s="4"/>
      <c r="G433" s="4"/>
      <c r="H433" s="4"/>
      <c r="I433" s="4"/>
    </row>
    <row r="434" spans="1:9">
      <c r="A434" s="4"/>
      <c r="B434" s="4"/>
      <c r="C434" s="4"/>
      <c r="D434" s="4"/>
      <c r="E434" s="4"/>
      <c r="F434" s="4"/>
      <c r="G434" s="4"/>
      <c r="H434" s="4"/>
      <c r="I434" s="4"/>
    </row>
    <row r="435" spans="1:9">
      <c r="A435" s="4"/>
      <c r="B435" s="4"/>
      <c r="C435" s="4"/>
      <c r="D435" s="4"/>
      <c r="E435" s="4"/>
      <c r="F435" s="4"/>
      <c r="G435" s="4"/>
      <c r="H435" s="4"/>
      <c r="I435" s="4"/>
    </row>
    <row r="436" spans="1:9">
      <c r="A436" s="4"/>
      <c r="B436" s="4"/>
      <c r="C436" s="4"/>
      <c r="D436" s="4"/>
      <c r="E436" s="4"/>
      <c r="F436" s="4"/>
      <c r="G436" s="4"/>
      <c r="H436" s="4"/>
      <c r="I436" s="4"/>
    </row>
    <row r="437" spans="1:9">
      <c r="A437" s="4"/>
      <c r="B437" s="4"/>
      <c r="C437" s="4"/>
      <c r="D437" s="4"/>
      <c r="E437" s="4"/>
      <c r="F437" s="4"/>
      <c r="G437" s="4"/>
      <c r="H437" s="4"/>
      <c r="I437" s="4"/>
    </row>
    <row r="438" spans="1:9">
      <c r="A438" s="4"/>
      <c r="B438" s="4"/>
      <c r="C438" s="4"/>
      <c r="D438" s="4"/>
      <c r="E438" s="4"/>
      <c r="F438" s="4"/>
      <c r="G438" s="4"/>
      <c r="H438" s="4"/>
      <c r="I438" s="4"/>
    </row>
    <row r="439" spans="1:9">
      <c r="A439" s="4"/>
      <c r="B439" s="4"/>
      <c r="C439" s="4"/>
      <c r="D439" s="4"/>
      <c r="E439" s="4"/>
      <c r="F439" s="4"/>
      <c r="G439" s="4"/>
      <c r="H439" s="4"/>
      <c r="I439" s="4"/>
    </row>
    <row r="440" spans="1:9">
      <c r="A440" s="4"/>
      <c r="B440" s="4"/>
      <c r="C440" s="4"/>
      <c r="D440" s="4"/>
      <c r="E440" s="4"/>
      <c r="F440" s="4"/>
      <c r="G440" s="4"/>
      <c r="H440" s="4"/>
      <c r="I440" s="4"/>
    </row>
    <row r="441" spans="1:9">
      <c r="A441" s="4"/>
      <c r="B441" s="4"/>
      <c r="C441" s="4"/>
      <c r="D441" s="4"/>
      <c r="E441" s="4"/>
      <c r="F441" s="4"/>
      <c r="G441" s="4"/>
      <c r="H441" s="4"/>
      <c r="I441" s="4"/>
    </row>
    <row r="442" spans="1:9">
      <c r="A442" s="4"/>
      <c r="B442" s="4"/>
      <c r="C442" s="4"/>
      <c r="D442" s="4"/>
      <c r="E442" s="4"/>
      <c r="F442" s="4"/>
      <c r="G442" s="4"/>
      <c r="H442" s="4"/>
      <c r="I442" s="4"/>
    </row>
    <row r="443" spans="1:9">
      <c r="A443" s="4"/>
      <c r="B443" s="4"/>
      <c r="C443" s="4"/>
      <c r="D443" s="4"/>
      <c r="E443" s="4"/>
      <c r="F443" s="4"/>
      <c r="G443" s="4"/>
      <c r="H443" s="4"/>
      <c r="I443" s="4"/>
    </row>
    <row r="444" spans="1:9">
      <c r="A444" s="4"/>
      <c r="B444" s="4"/>
      <c r="C444" s="4"/>
      <c r="D444" s="4"/>
      <c r="E444" s="4"/>
      <c r="F444" s="4"/>
      <c r="G444" s="4"/>
      <c r="H444" s="4"/>
      <c r="I444" s="4"/>
    </row>
    <row r="445" spans="1:9">
      <c r="A445" s="4"/>
      <c r="B445" s="4"/>
      <c r="C445" s="4"/>
      <c r="D445" s="4"/>
      <c r="E445" s="4"/>
      <c r="F445" s="4"/>
      <c r="G445" s="4"/>
      <c r="H445" s="4"/>
      <c r="I445" s="4"/>
    </row>
    <row r="446" spans="1:9">
      <c r="A446" s="4"/>
      <c r="B446" s="4"/>
      <c r="C446" s="4"/>
      <c r="D446" s="4"/>
      <c r="E446" s="4"/>
      <c r="F446" s="4"/>
      <c r="G446" s="4"/>
      <c r="H446" s="4"/>
      <c r="I446" s="4"/>
    </row>
    <row r="447" spans="1:9">
      <c r="A447" s="4"/>
      <c r="B447" s="4"/>
      <c r="C447" s="4"/>
      <c r="D447" s="4"/>
      <c r="E447" s="4"/>
      <c r="F447" s="4"/>
      <c r="G447" s="4"/>
      <c r="H447" s="4"/>
      <c r="I447" s="4"/>
    </row>
    <row r="448" spans="1:9">
      <c r="A448" s="4"/>
      <c r="B448" s="4"/>
      <c r="C448" s="4"/>
      <c r="D448" s="4"/>
      <c r="E448" s="4"/>
      <c r="F448" s="4"/>
      <c r="G448" s="4"/>
      <c r="H448" s="4"/>
      <c r="I448" s="4"/>
    </row>
    <row r="449" spans="1:9">
      <c r="A449" s="4"/>
      <c r="B449" s="4"/>
      <c r="C449" s="4"/>
      <c r="D449" s="4"/>
      <c r="E449" s="4"/>
      <c r="F449" s="4"/>
      <c r="G449" s="4"/>
      <c r="H449" s="4"/>
      <c r="I449" s="4"/>
    </row>
    <row r="450" spans="1:9">
      <c r="A450" s="4"/>
      <c r="B450" s="4"/>
      <c r="C450" s="4"/>
      <c r="D450" s="4"/>
      <c r="E450" s="4"/>
      <c r="F450" s="4"/>
      <c r="G450" s="4"/>
      <c r="H450" s="4"/>
      <c r="I450" s="4"/>
    </row>
    <row r="451" spans="1:9">
      <c r="A451" s="4"/>
      <c r="B451" s="4"/>
      <c r="C451" s="4"/>
      <c r="D451" s="4"/>
      <c r="E451" s="4"/>
      <c r="F451" s="4"/>
      <c r="G451" s="4"/>
      <c r="H451" s="4"/>
      <c r="I451" s="4"/>
    </row>
    <row r="452" spans="1:9">
      <c r="A452" s="4"/>
      <c r="B452" s="4"/>
      <c r="C452" s="4"/>
      <c r="D452" s="4"/>
      <c r="E452" s="4"/>
      <c r="F452" s="4"/>
      <c r="G452" s="4"/>
      <c r="H452" s="4"/>
      <c r="I452" s="4"/>
    </row>
    <row r="453" spans="1:9">
      <c r="A453" s="4"/>
      <c r="B453" s="4"/>
      <c r="C453" s="4"/>
      <c r="D453" s="4"/>
      <c r="E453" s="4"/>
      <c r="F453" s="4"/>
      <c r="G453" s="4"/>
      <c r="H453" s="4"/>
      <c r="I453" s="4"/>
    </row>
    <row r="454" spans="1:9">
      <c r="A454" s="4"/>
      <c r="B454" s="4"/>
      <c r="C454" s="4"/>
      <c r="D454" s="4"/>
      <c r="E454" s="4"/>
      <c r="F454" s="4"/>
      <c r="G454" s="4"/>
      <c r="H454" s="4"/>
      <c r="I454" s="4"/>
    </row>
    <row r="455" spans="1:9">
      <c r="A455" s="4"/>
      <c r="B455" s="4"/>
      <c r="C455" s="4"/>
      <c r="D455" s="4"/>
      <c r="E455" s="4"/>
      <c r="F455" s="4"/>
      <c r="G455" s="4"/>
      <c r="H455" s="4"/>
      <c r="I455" s="4"/>
    </row>
    <row r="456" spans="1:9">
      <c r="A456" s="4"/>
      <c r="B456" s="4"/>
      <c r="C456" s="4"/>
      <c r="D456" s="4"/>
      <c r="E456" s="4"/>
      <c r="F456" s="4"/>
      <c r="G456" s="4"/>
      <c r="H456" s="4"/>
      <c r="I456" s="4"/>
    </row>
    <row r="457" spans="1:9">
      <c r="A457" s="4"/>
      <c r="B457" s="4"/>
      <c r="C457" s="4"/>
      <c r="D457" s="4"/>
      <c r="E457" s="4"/>
      <c r="F457" s="4"/>
      <c r="G457" s="4"/>
      <c r="H457" s="4"/>
      <c r="I457" s="4"/>
    </row>
    <row r="458" spans="1:9">
      <c r="A458" s="4"/>
      <c r="B458" s="4"/>
      <c r="C458" s="4"/>
      <c r="D458" s="4"/>
      <c r="E458" s="4"/>
      <c r="F458" s="4"/>
      <c r="G458" s="4"/>
      <c r="H458" s="4"/>
      <c r="I458" s="4"/>
    </row>
    <row r="459" spans="1:9">
      <c r="A459" s="4"/>
      <c r="B459" s="4"/>
      <c r="C459" s="4"/>
      <c r="D459" s="4"/>
      <c r="E459" s="4"/>
      <c r="F459" s="4"/>
      <c r="G459" s="4"/>
      <c r="H459" s="4"/>
      <c r="I459" s="4"/>
    </row>
    <row r="460" spans="1:9">
      <c r="A460" s="4"/>
      <c r="B460" s="4"/>
      <c r="C460" s="4"/>
      <c r="D460" s="4"/>
      <c r="E460" s="4"/>
      <c r="F460" s="4"/>
      <c r="G460" s="4"/>
      <c r="H460" s="4"/>
      <c r="I460" s="4"/>
    </row>
    <row r="461" spans="1:9">
      <c r="A461" s="4"/>
      <c r="B461" s="4"/>
      <c r="C461" s="4"/>
      <c r="D461" s="4"/>
      <c r="E461" s="4"/>
      <c r="F461" s="4"/>
      <c r="G461" s="4"/>
      <c r="H461" s="4"/>
      <c r="I461" s="4"/>
    </row>
    <row r="462" spans="1:9">
      <c r="A462" s="4"/>
      <c r="B462" s="4"/>
      <c r="C462" s="4"/>
      <c r="D462" s="4"/>
      <c r="E462" s="4"/>
      <c r="F462" s="4"/>
      <c r="G462" s="4"/>
      <c r="H462" s="4"/>
      <c r="I462" s="4"/>
    </row>
    <row r="463" spans="1:9">
      <c r="A463" s="4"/>
      <c r="B463" s="4"/>
      <c r="C463" s="4"/>
      <c r="D463" s="4"/>
      <c r="E463" s="4"/>
      <c r="F463" s="4"/>
      <c r="G463" s="4"/>
      <c r="H463" s="4"/>
      <c r="I463" s="4"/>
    </row>
    <row r="464" spans="1:9">
      <c r="A464" s="4"/>
      <c r="B464" s="4"/>
      <c r="C464" s="4"/>
      <c r="D464" s="4"/>
      <c r="E464" s="4"/>
      <c r="F464" s="4"/>
      <c r="G464" s="4"/>
      <c r="H464" s="4"/>
      <c r="I464" s="4"/>
    </row>
    <row r="465" spans="1:9">
      <c r="A465" s="4"/>
      <c r="B465" s="4"/>
      <c r="C465" s="4"/>
      <c r="D465" s="4"/>
      <c r="E465" s="4"/>
      <c r="F465" s="4"/>
      <c r="G465" s="4"/>
      <c r="H465" s="4"/>
      <c r="I465" s="4"/>
    </row>
    <row r="466" spans="1:9">
      <c r="A466" s="4"/>
      <c r="B466" s="4"/>
      <c r="C466" s="4"/>
      <c r="D466" s="4"/>
      <c r="E466" s="4"/>
      <c r="F466" s="4"/>
      <c r="G466" s="4"/>
      <c r="H466" s="4"/>
      <c r="I466" s="4"/>
    </row>
    <row r="467" spans="1:9">
      <c r="A467" s="4"/>
      <c r="B467" s="4"/>
      <c r="C467" s="4"/>
      <c r="D467" s="4"/>
      <c r="E467" s="4"/>
      <c r="F467" s="4"/>
      <c r="G467" s="4"/>
      <c r="H467" s="4"/>
      <c r="I467" s="4"/>
    </row>
    <row r="468" spans="1:9">
      <c r="A468" s="4"/>
      <c r="B468" s="4"/>
      <c r="C468" s="4"/>
      <c r="D468" s="4"/>
      <c r="E468" s="4"/>
      <c r="F468" s="4"/>
      <c r="G468" s="4"/>
      <c r="H468" s="4"/>
      <c r="I468" s="4"/>
    </row>
    <row r="469" spans="1:9">
      <c r="A469" s="4"/>
      <c r="B469" s="4"/>
      <c r="C469" s="4"/>
      <c r="D469" s="4"/>
      <c r="E469" s="4"/>
      <c r="F469" s="4"/>
      <c r="G469" s="4"/>
      <c r="H469" s="4"/>
      <c r="I469" s="4"/>
    </row>
    <row r="470" spans="1:9">
      <c r="A470" s="4"/>
      <c r="B470" s="4"/>
      <c r="C470" s="4"/>
      <c r="D470" s="4"/>
      <c r="E470" s="4"/>
      <c r="F470" s="4"/>
      <c r="G470" s="4"/>
      <c r="H470" s="4"/>
      <c r="I470" s="4"/>
    </row>
    <row r="471" spans="1:9">
      <c r="A471" s="4"/>
      <c r="B471" s="4"/>
      <c r="C471" s="4"/>
      <c r="D471" s="4"/>
      <c r="E471" s="4"/>
      <c r="F471" s="4"/>
      <c r="G471" s="4"/>
      <c r="H471" s="4"/>
      <c r="I471" s="4"/>
    </row>
    <row r="472" spans="1:9">
      <c r="A472" s="4"/>
      <c r="B472" s="4"/>
      <c r="C472" s="4"/>
      <c r="D472" s="4"/>
      <c r="E472" s="4"/>
      <c r="F472" s="4"/>
      <c r="G472" s="4"/>
      <c r="H472" s="4"/>
      <c r="I472" s="4"/>
    </row>
    <row r="473" spans="1:9">
      <c r="A473" s="4"/>
      <c r="B473" s="4"/>
      <c r="C473" s="4"/>
      <c r="D473" s="4"/>
      <c r="E473" s="4"/>
      <c r="F473" s="4"/>
      <c r="G473" s="4"/>
      <c r="H473" s="4"/>
      <c r="I473" s="4"/>
    </row>
    <row r="474" spans="1:9">
      <c r="A474" s="4"/>
      <c r="B474" s="4"/>
      <c r="C474" s="4"/>
      <c r="D474" s="4"/>
      <c r="E474" s="4"/>
      <c r="F474" s="4"/>
      <c r="G474" s="4"/>
      <c r="H474" s="4"/>
      <c r="I474" s="4"/>
    </row>
    <row r="475" spans="1:9">
      <c r="A475" s="4"/>
      <c r="B475" s="4"/>
      <c r="C475" s="4"/>
      <c r="D475" s="4"/>
      <c r="E475" s="4"/>
      <c r="F475" s="4"/>
      <c r="G475" s="4"/>
      <c r="H475" s="4"/>
      <c r="I475" s="4"/>
    </row>
    <row r="476" spans="1:9">
      <c r="A476" s="4"/>
      <c r="B476" s="4"/>
      <c r="C476" s="4"/>
      <c r="D476" s="4"/>
      <c r="E476" s="4"/>
      <c r="F476" s="4"/>
      <c r="G476" s="4"/>
      <c r="H476" s="4"/>
      <c r="I476" s="4"/>
    </row>
    <row r="477" spans="1:9">
      <c r="A477" s="4"/>
      <c r="B477" s="4"/>
      <c r="C477" s="4"/>
      <c r="D477" s="4"/>
      <c r="E477" s="4"/>
      <c r="F477" s="4"/>
      <c r="G477" s="4"/>
      <c r="H477" s="4"/>
      <c r="I477" s="4"/>
    </row>
    <row r="478" spans="1:9">
      <c r="A478" s="4"/>
      <c r="B478" s="4"/>
      <c r="C478" s="4"/>
      <c r="D478" s="4"/>
      <c r="E478" s="4"/>
      <c r="F478" s="4"/>
      <c r="G478" s="4"/>
      <c r="H478" s="4"/>
      <c r="I478" s="4"/>
    </row>
    <row r="479" spans="1:9">
      <c r="A479" s="4"/>
      <c r="B479" s="4"/>
      <c r="C479" s="4"/>
      <c r="D479" s="4"/>
      <c r="E479" s="4"/>
      <c r="F479" s="4"/>
      <c r="G479" s="4"/>
      <c r="H479" s="4"/>
      <c r="I479" s="4"/>
    </row>
    <row r="480" spans="1:9">
      <c r="A480" s="4"/>
      <c r="B480" s="4"/>
      <c r="C480" s="4"/>
      <c r="D480" s="4"/>
      <c r="E480" s="4"/>
      <c r="F480" s="4"/>
      <c r="G480" s="4"/>
      <c r="H480" s="4"/>
      <c r="I480" s="4"/>
    </row>
    <row r="481" spans="1:9">
      <c r="A481" s="4"/>
      <c r="B481" s="4"/>
      <c r="C481" s="4"/>
      <c r="D481" s="4"/>
      <c r="E481" s="4"/>
      <c r="F481" s="4"/>
      <c r="G481" s="4"/>
      <c r="H481" s="4"/>
      <c r="I481" s="4"/>
    </row>
    <row r="482" spans="1:9">
      <c r="A482" s="4"/>
      <c r="B482" s="4"/>
      <c r="C482" s="4"/>
      <c r="D482" s="4"/>
      <c r="E482" s="4"/>
      <c r="F482" s="4"/>
      <c r="G482" s="4"/>
      <c r="H482" s="4"/>
      <c r="I482" s="4"/>
    </row>
    <row r="483" spans="1:9">
      <c r="A483" s="4"/>
      <c r="B483" s="4"/>
      <c r="C483" s="4"/>
      <c r="D483" s="4"/>
      <c r="E483" s="4"/>
      <c r="F483" s="4"/>
      <c r="G483" s="4"/>
      <c r="H483" s="4"/>
      <c r="I483" s="4"/>
    </row>
    <row r="484" spans="1:9">
      <c r="A484" s="4"/>
      <c r="B484" s="4"/>
      <c r="C484" s="4"/>
      <c r="D484" s="4"/>
      <c r="E484" s="4"/>
      <c r="F484" s="4"/>
      <c r="G484" s="4"/>
      <c r="H484" s="4"/>
      <c r="I484" s="4"/>
    </row>
    <row r="485" spans="1:9">
      <c r="A485" s="4"/>
      <c r="B485" s="4"/>
      <c r="C485" s="4"/>
      <c r="D485" s="4"/>
      <c r="E485" s="4"/>
      <c r="F485" s="4"/>
      <c r="G485" s="4"/>
      <c r="H485" s="4"/>
      <c r="I485" s="4"/>
    </row>
    <row r="486" spans="1:9">
      <c r="A486" s="4"/>
      <c r="B486" s="4"/>
      <c r="C486" s="4"/>
      <c r="D486" s="4"/>
      <c r="E486" s="4"/>
      <c r="F486" s="4"/>
      <c r="G486" s="4"/>
      <c r="H486" s="4"/>
      <c r="I486" s="4"/>
    </row>
    <row r="487" spans="1:9">
      <c r="A487" s="4"/>
      <c r="B487" s="4"/>
      <c r="C487" s="4"/>
      <c r="D487" s="4"/>
      <c r="E487" s="4"/>
      <c r="F487" s="4"/>
      <c r="G487" s="4"/>
      <c r="H487" s="4"/>
      <c r="I487" s="4"/>
    </row>
    <row r="488" spans="1:9">
      <c r="A488" s="4"/>
      <c r="B488" s="4"/>
      <c r="C488" s="4"/>
      <c r="D488" s="4"/>
      <c r="E488" s="4"/>
      <c r="F488" s="4"/>
      <c r="G488" s="4"/>
      <c r="H488" s="4"/>
      <c r="I488" s="4"/>
    </row>
    <row r="489" spans="1:9">
      <c r="A489" s="4"/>
      <c r="B489" s="4"/>
      <c r="C489" s="4"/>
      <c r="D489" s="4"/>
      <c r="E489" s="4"/>
      <c r="F489" s="4"/>
      <c r="G489" s="4"/>
      <c r="H489" s="4"/>
      <c r="I489" s="4"/>
    </row>
    <row r="490" spans="1:9">
      <c r="A490" s="4"/>
      <c r="B490" s="4"/>
      <c r="C490" s="4"/>
      <c r="D490" s="4"/>
      <c r="E490" s="4"/>
      <c r="F490" s="4"/>
      <c r="G490" s="4"/>
      <c r="H490" s="4"/>
      <c r="I490" s="4"/>
    </row>
    <row r="491" spans="1:9">
      <c r="A491" s="4"/>
      <c r="B491" s="4"/>
      <c r="C491" s="4"/>
      <c r="D491" s="4"/>
      <c r="E491" s="4"/>
      <c r="F491" s="4"/>
      <c r="G491" s="4"/>
      <c r="H491" s="4"/>
      <c r="I491" s="4"/>
    </row>
    <row r="492" spans="1:9">
      <c r="A492" s="4"/>
      <c r="B492" s="4"/>
      <c r="C492" s="4"/>
      <c r="D492" s="4"/>
      <c r="E492" s="4"/>
      <c r="F492" s="4"/>
      <c r="G492" s="4"/>
      <c r="H492" s="4"/>
      <c r="I492" s="4"/>
    </row>
    <row r="493" spans="1:9">
      <c r="A493" s="4"/>
      <c r="B493" s="4"/>
      <c r="C493" s="4"/>
      <c r="D493" s="4"/>
      <c r="E493" s="4"/>
      <c r="F493" s="4"/>
      <c r="G493" s="4"/>
      <c r="H493" s="4"/>
      <c r="I493" s="4"/>
    </row>
    <row r="494" spans="1:9">
      <c r="A494" s="4"/>
      <c r="B494" s="4"/>
      <c r="C494" s="4"/>
      <c r="D494" s="4"/>
      <c r="E494" s="4"/>
      <c r="F494" s="4"/>
      <c r="G494" s="4"/>
      <c r="H494" s="4"/>
      <c r="I494" s="4"/>
    </row>
    <row r="495" spans="1:9">
      <c r="A495" s="4"/>
      <c r="B495" s="4"/>
      <c r="C495" s="4"/>
      <c r="D495" s="4"/>
      <c r="E495" s="4"/>
      <c r="F495" s="4"/>
      <c r="G495" s="4"/>
      <c r="H495" s="4"/>
      <c r="I495" s="4"/>
    </row>
    <row r="496" spans="1:9">
      <c r="A496" s="4"/>
      <c r="B496" s="4"/>
      <c r="C496" s="4"/>
      <c r="D496" s="4"/>
      <c r="E496" s="4"/>
      <c r="F496" s="4"/>
      <c r="G496" s="4"/>
      <c r="H496" s="4"/>
      <c r="I496" s="4"/>
    </row>
    <row r="497" spans="1:9">
      <c r="A497" s="4"/>
      <c r="B497" s="4"/>
      <c r="C497" s="4"/>
      <c r="D497" s="4"/>
      <c r="E497" s="4"/>
      <c r="F497" s="4"/>
      <c r="G497" s="4"/>
      <c r="H497" s="4"/>
      <c r="I497" s="4"/>
    </row>
    <row r="498" spans="1:9">
      <c r="A498" s="4"/>
      <c r="B498" s="4"/>
      <c r="C498" s="4"/>
      <c r="D498" s="4"/>
      <c r="E498" s="4"/>
      <c r="F498" s="4"/>
      <c r="G498" s="4"/>
      <c r="H498" s="4"/>
      <c r="I498" s="4"/>
    </row>
    <row r="499" spans="1:9">
      <c r="A499" s="4"/>
      <c r="B499" s="4"/>
      <c r="C499" s="4"/>
      <c r="D499" s="4"/>
      <c r="E499" s="4"/>
      <c r="F499" s="4"/>
      <c r="G499" s="4"/>
      <c r="H499" s="4"/>
      <c r="I499" s="4"/>
    </row>
    <row r="500" spans="1:9">
      <c r="A500" s="4"/>
      <c r="B500" s="4"/>
      <c r="C500" s="4"/>
      <c r="D500" s="4"/>
      <c r="E500" s="4"/>
      <c r="F500" s="4"/>
      <c r="G500" s="4"/>
      <c r="H500" s="4"/>
      <c r="I500" s="4"/>
    </row>
    <row r="501" spans="1:9">
      <c r="A501" s="4"/>
      <c r="B501" s="4"/>
      <c r="C501" s="4"/>
      <c r="D501" s="4"/>
      <c r="E501" s="4"/>
      <c r="F501" s="4"/>
      <c r="G501" s="4"/>
      <c r="H501" s="4"/>
      <c r="I501" s="4"/>
    </row>
    <row r="502" spans="1:9">
      <c r="A502" s="4"/>
      <c r="B502" s="4"/>
      <c r="C502" s="4"/>
      <c r="D502" s="4"/>
      <c r="E502" s="4"/>
      <c r="F502" s="4"/>
      <c r="G502" s="4"/>
      <c r="H502" s="4"/>
      <c r="I502" s="4"/>
    </row>
    <row r="503" spans="1:9">
      <c r="A503" s="4"/>
      <c r="B503" s="4"/>
      <c r="C503" s="4"/>
      <c r="D503" s="4"/>
      <c r="E503" s="4"/>
      <c r="F503" s="4"/>
      <c r="G503" s="4"/>
      <c r="H503" s="4"/>
      <c r="I503" s="4"/>
    </row>
    <row r="504" spans="1:9">
      <c r="A504" s="4"/>
      <c r="B504" s="4"/>
      <c r="C504" s="4"/>
      <c r="D504" s="4"/>
      <c r="E504" s="4"/>
      <c r="F504" s="4"/>
      <c r="G504" s="4"/>
      <c r="H504" s="4"/>
      <c r="I504" s="4"/>
    </row>
    <row r="505" spans="1:9">
      <c r="A505" s="4"/>
      <c r="B505" s="4"/>
      <c r="C505" s="4"/>
      <c r="D505" s="4"/>
      <c r="E505" s="4"/>
      <c r="F505" s="4"/>
      <c r="G505" s="4"/>
      <c r="H505" s="4"/>
      <c r="I505" s="4"/>
    </row>
    <row r="506" spans="1:9">
      <c r="A506" s="4"/>
      <c r="B506" s="4"/>
      <c r="C506" s="4"/>
      <c r="D506" s="4"/>
      <c r="E506" s="4"/>
      <c r="F506" s="4"/>
      <c r="G506" s="4"/>
      <c r="H506" s="4"/>
      <c r="I506" s="4"/>
    </row>
    <row r="507" spans="1:9">
      <c r="A507" s="4"/>
      <c r="B507" s="4"/>
      <c r="C507" s="4"/>
      <c r="D507" s="4"/>
      <c r="E507" s="4"/>
      <c r="F507" s="4"/>
      <c r="G507" s="4"/>
      <c r="H507" s="4"/>
      <c r="I507" s="4"/>
    </row>
    <row r="508" spans="1:9">
      <c r="A508" s="4"/>
      <c r="B508" s="4"/>
      <c r="C508" s="4"/>
      <c r="D508" s="4"/>
      <c r="E508" s="4"/>
      <c r="F508" s="4"/>
      <c r="G508" s="4"/>
      <c r="H508" s="4"/>
      <c r="I508" s="4"/>
    </row>
    <row r="509" spans="1:9">
      <c r="A509" s="4"/>
      <c r="B509" s="4"/>
      <c r="C509" s="4"/>
      <c r="D509" s="4"/>
      <c r="E509" s="4"/>
      <c r="F509" s="4"/>
      <c r="G509" s="4"/>
      <c r="H509" s="4"/>
      <c r="I509" s="4"/>
    </row>
    <row r="510" spans="1:9">
      <c r="A510" s="4"/>
      <c r="B510" s="4"/>
      <c r="C510" s="4"/>
      <c r="D510" s="4"/>
      <c r="E510" s="4"/>
      <c r="F510" s="4"/>
      <c r="G510" s="4"/>
      <c r="H510" s="4"/>
      <c r="I510" s="4"/>
    </row>
    <row r="511" spans="1:9">
      <c r="A511" s="4"/>
      <c r="B511" s="4"/>
      <c r="C511" s="4"/>
      <c r="D511" s="4"/>
      <c r="E511" s="4"/>
      <c r="F511" s="4"/>
      <c r="G511" s="4"/>
      <c r="H511" s="4"/>
      <c r="I511" s="4"/>
    </row>
    <row r="512" spans="1:9">
      <c r="A512" s="4"/>
      <c r="B512" s="4"/>
      <c r="C512" s="4"/>
      <c r="D512" s="4"/>
      <c r="E512" s="4"/>
      <c r="F512" s="4"/>
      <c r="G512" s="4"/>
      <c r="H512" s="4"/>
      <c r="I512" s="4"/>
    </row>
    <row r="513" spans="1:9">
      <c r="A513" s="4"/>
      <c r="B513" s="4"/>
      <c r="C513" s="4"/>
      <c r="D513" s="4"/>
      <c r="E513" s="4"/>
      <c r="F513" s="4"/>
      <c r="G513" s="4"/>
      <c r="H513" s="4"/>
      <c r="I513" s="4"/>
    </row>
    <row r="514" spans="1:9">
      <c r="A514" s="4"/>
      <c r="B514" s="4"/>
      <c r="C514" s="4"/>
      <c r="D514" s="4"/>
      <c r="E514" s="4"/>
      <c r="F514" s="4"/>
      <c r="G514" s="4"/>
      <c r="H514" s="4"/>
      <c r="I514" s="4"/>
    </row>
    <row r="515" spans="1:9">
      <c r="A515" s="4"/>
      <c r="B515" s="4"/>
      <c r="C515" s="4"/>
      <c r="D515" s="4"/>
      <c r="E515" s="4"/>
      <c r="F515" s="4"/>
      <c r="G515" s="4"/>
      <c r="H515" s="4"/>
      <c r="I515" s="4"/>
    </row>
    <row r="516" spans="1:9">
      <c r="A516" s="4"/>
      <c r="B516" s="4"/>
      <c r="C516" s="4"/>
      <c r="D516" s="4"/>
      <c r="E516" s="4"/>
      <c r="F516" s="4"/>
      <c r="G516" s="4"/>
      <c r="H516" s="4"/>
      <c r="I516" s="4"/>
    </row>
    <row r="517" spans="1:9">
      <c r="A517" s="4"/>
      <c r="B517" s="4"/>
      <c r="C517" s="4"/>
      <c r="D517" s="4"/>
      <c r="E517" s="4"/>
      <c r="F517" s="4"/>
      <c r="G517" s="4"/>
      <c r="H517" s="4"/>
      <c r="I517" s="4"/>
    </row>
    <row r="518" spans="1:9">
      <c r="A518" s="4"/>
      <c r="B518" s="4"/>
      <c r="C518" s="4"/>
      <c r="D518" s="4"/>
      <c r="E518" s="4"/>
      <c r="F518" s="4"/>
      <c r="G518" s="4"/>
      <c r="H518" s="4"/>
      <c r="I518" s="4"/>
    </row>
    <row r="519" spans="1:9">
      <c r="A519" s="4"/>
      <c r="B519" s="4"/>
      <c r="C519" s="4"/>
      <c r="D519" s="4"/>
      <c r="E519" s="4"/>
      <c r="F519" s="4"/>
      <c r="G519" s="4"/>
      <c r="H519" s="4"/>
      <c r="I519" s="4"/>
    </row>
    <row r="520" spans="1:9">
      <c r="A520" s="4"/>
      <c r="B520" s="4"/>
      <c r="C520" s="4"/>
      <c r="D520" s="4"/>
      <c r="E520" s="4"/>
      <c r="F520" s="4"/>
      <c r="G520" s="4"/>
      <c r="H520" s="4"/>
      <c r="I520" s="4"/>
    </row>
    <row r="521" spans="1:9">
      <c r="A521" s="4"/>
      <c r="B521" s="4"/>
      <c r="C521" s="4"/>
      <c r="D521" s="4"/>
      <c r="E521" s="4"/>
      <c r="F521" s="4"/>
      <c r="G521" s="4"/>
      <c r="H521" s="4"/>
      <c r="I521" s="4"/>
    </row>
    <row r="522" spans="1:9">
      <c r="A522" s="4"/>
      <c r="B522" s="4"/>
      <c r="C522" s="4"/>
      <c r="D522" s="4"/>
      <c r="E522" s="4"/>
      <c r="F522" s="4"/>
      <c r="G522" s="4"/>
      <c r="H522" s="4"/>
      <c r="I522" s="4"/>
    </row>
    <row r="523" spans="1:9">
      <c r="A523" s="4"/>
      <c r="B523" s="4"/>
      <c r="C523" s="4"/>
      <c r="D523" s="4"/>
      <c r="E523" s="4"/>
      <c r="F523" s="4"/>
      <c r="G523" s="4"/>
      <c r="H523" s="4"/>
      <c r="I523" s="4"/>
    </row>
    <row r="524" spans="1:9">
      <c r="A524" s="4"/>
      <c r="B524" s="4"/>
      <c r="C524" s="4"/>
      <c r="D524" s="4"/>
      <c r="E524" s="4"/>
      <c r="F524" s="4"/>
      <c r="G524" s="4"/>
      <c r="H524" s="4"/>
      <c r="I524" s="4"/>
    </row>
    <row r="525" spans="1:9">
      <c r="A525" s="4"/>
      <c r="B525" s="4"/>
      <c r="C525" s="4"/>
      <c r="D525" s="4"/>
      <c r="E525" s="4"/>
      <c r="F525" s="4"/>
      <c r="G525" s="4"/>
      <c r="H525" s="4"/>
      <c r="I525" s="4"/>
    </row>
    <row r="526" spans="1:9">
      <c r="A526" s="4"/>
      <c r="B526" s="4"/>
      <c r="C526" s="4"/>
      <c r="D526" s="4"/>
      <c r="E526" s="4"/>
      <c r="F526" s="4"/>
      <c r="G526" s="4"/>
      <c r="H526" s="4"/>
      <c r="I526" s="4"/>
    </row>
    <row r="527" spans="1:9">
      <c r="A527" s="4"/>
      <c r="B527" s="4"/>
      <c r="C527" s="4"/>
      <c r="D527" s="4"/>
      <c r="E527" s="4"/>
      <c r="F527" s="4"/>
      <c r="G527" s="4"/>
      <c r="H527" s="4"/>
      <c r="I527" s="4"/>
    </row>
    <row r="528" spans="1:9">
      <c r="A528" s="4"/>
      <c r="B528" s="4"/>
      <c r="C528" s="4"/>
      <c r="D528" s="4"/>
      <c r="E528" s="4"/>
      <c r="F528" s="4"/>
      <c r="G528" s="4"/>
      <c r="H528" s="4"/>
      <c r="I528" s="4"/>
    </row>
    <row r="529" spans="1:9">
      <c r="A529" s="4"/>
      <c r="B529" s="4"/>
      <c r="C529" s="4"/>
      <c r="D529" s="4"/>
      <c r="E529" s="4"/>
      <c r="F529" s="4"/>
      <c r="G529" s="4"/>
      <c r="H529" s="4"/>
      <c r="I529" s="4"/>
    </row>
    <row r="530" spans="1:9">
      <c r="A530" s="4"/>
      <c r="B530" s="4"/>
      <c r="C530" s="4"/>
      <c r="D530" s="4"/>
      <c r="E530" s="4"/>
      <c r="F530" s="4"/>
      <c r="G530" s="4"/>
      <c r="H530" s="4"/>
      <c r="I530" s="4"/>
    </row>
    <row r="531" spans="1:9">
      <c r="A531" s="4"/>
      <c r="B531" s="4"/>
      <c r="C531" s="4"/>
      <c r="D531" s="4"/>
      <c r="E531" s="4"/>
      <c r="F531" s="4"/>
      <c r="G531" s="4"/>
      <c r="H531" s="4"/>
      <c r="I531" s="4"/>
    </row>
    <row r="532" spans="1:9">
      <c r="A532" s="4"/>
      <c r="B532" s="4"/>
      <c r="C532" s="4"/>
      <c r="D532" s="4"/>
      <c r="E532" s="4"/>
      <c r="F532" s="4"/>
      <c r="G532" s="4"/>
      <c r="H532" s="4"/>
      <c r="I532" s="4"/>
    </row>
    <row r="533" spans="1:9">
      <c r="A533" s="4"/>
      <c r="B533" s="4"/>
      <c r="C533" s="4"/>
      <c r="D533" s="4"/>
      <c r="E533" s="4"/>
      <c r="F533" s="4"/>
      <c r="G533" s="4"/>
      <c r="H533" s="4"/>
      <c r="I533" s="4"/>
    </row>
    <row r="534" spans="1:9">
      <c r="A534" s="4"/>
      <c r="B534" s="4"/>
      <c r="C534" s="4"/>
      <c r="D534" s="4"/>
      <c r="E534" s="4"/>
      <c r="F534" s="4"/>
      <c r="G534" s="4"/>
      <c r="H534" s="4"/>
      <c r="I534" s="4"/>
    </row>
    <row r="535" spans="1:9">
      <c r="A535" s="4"/>
      <c r="B535" s="4"/>
      <c r="C535" s="4"/>
      <c r="D535" s="4"/>
      <c r="E535" s="4"/>
      <c r="F535" s="4"/>
      <c r="G535" s="4"/>
      <c r="H535" s="4"/>
      <c r="I535" s="4"/>
    </row>
    <row r="536" spans="1:9">
      <c r="A536" s="4"/>
      <c r="B536" s="4"/>
      <c r="C536" s="4"/>
      <c r="D536" s="4"/>
      <c r="E536" s="4"/>
      <c r="F536" s="4"/>
      <c r="G536" s="4"/>
      <c r="H536" s="4"/>
      <c r="I536" s="4"/>
    </row>
    <row r="537" spans="1:9">
      <c r="A537" s="4"/>
      <c r="B537" s="4"/>
      <c r="C537" s="4"/>
      <c r="D537" s="4"/>
      <c r="E537" s="4"/>
      <c r="F537" s="4"/>
      <c r="G537" s="4"/>
      <c r="H537" s="4"/>
      <c r="I537" s="4"/>
    </row>
    <row r="538" spans="1:9">
      <c r="A538" s="4"/>
      <c r="B538" s="4"/>
      <c r="C538" s="4"/>
      <c r="D538" s="4"/>
      <c r="E538" s="4"/>
      <c r="F538" s="4"/>
      <c r="G538" s="4"/>
      <c r="H538" s="4"/>
      <c r="I538" s="4"/>
    </row>
    <row r="539" spans="1:9">
      <c r="A539" s="4"/>
      <c r="B539" s="4"/>
      <c r="C539" s="4"/>
      <c r="D539" s="4"/>
      <c r="E539" s="4"/>
      <c r="F539" s="4"/>
      <c r="G539" s="4"/>
      <c r="H539" s="4"/>
      <c r="I539" s="4"/>
    </row>
    <row r="540" spans="1:9">
      <c r="A540" s="4"/>
      <c r="B540" s="4"/>
      <c r="C540" s="4"/>
      <c r="D540" s="4"/>
      <c r="E540" s="4"/>
      <c r="F540" s="4"/>
      <c r="G540" s="4"/>
      <c r="H540" s="4"/>
      <c r="I540" s="4"/>
    </row>
    <row r="541" spans="1:9">
      <c r="A541" s="4"/>
      <c r="B541" s="4"/>
      <c r="C541" s="4"/>
      <c r="D541" s="4"/>
      <c r="E541" s="4"/>
      <c r="F541" s="4"/>
      <c r="G541" s="4"/>
      <c r="H541" s="4"/>
      <c r="I541" s="4"/>
    </row>
    <row r="542" spans="1:9">
      <c r="A542" s="4"/>
      <c r="B542" s="4"/>
      <c r="C542" s="4"/>
      <c r="D542" s="4"/>
      <c r="E542" s="4"/>
      <c r="F542" s="4"/>
      <c r="G542" s="4"/>
      <c r="H542" s="4"/>
      <c r="I542" s="4"/>
    </row>
    <row r="543" spans="1:9">
      <c r="A543" s="4"/>
      <c r="B543" s="4"/>
      <c r="C543" s="4"/>
      <c r="D543" s="4"/>
      <c r="E543" s="4"/>
      <c r="F543" s="4"/>
      <c r="G543" s="4"/>
      <c r="H543" s="4"/>
      <c r="I543" s="4"/>
    </row>
    <row r="544" spans="1:9">
      <c r="A544" s="4"/>
      <c r="B544" s="4"/>
      <c r="C544" s="4"/>
      <c r="D544" s="4"/>
      <c r="E544" s="4"/>
      <c r="F544" s="4"/>
      <c r="G544" s="4"/>
      <c r="H544" s="4"/>
      <c r="I544" s="4"/>
    </row>
    <row r="545" spans="1:9">
      <c r="A545" s="4"/>
      <c r="B545" s="4"/>
      <c r="C545" s="4"/>
      <c r="D545" s="4"/>
      <c r="E545" s="4"/>
      <c r="F545" s="4"/>
      <c r="G545" s="4"/>
      <c r="H545" s="4"/>
      <c r="I545" s="4"/>
    </row>
    <row r="546" spans="1:9">
      <c r="A546" s="4"/>
      <c r="B546" s="4"/>
      <c r="C546" s="4"/>
      <c r="D546" s="4"/>
      <c r="E546" s="4"/>
      <c r="F546" s="4"/>
      <c r="G546" s="4"/>
      <c r="H546" s="4"/>
      <c r="I546" s="4"/>
    </row>
    <row r="547" spans="1:9">
      <c r="A547" s="4"/>
      <c r="B547" s="4"/>
      <c r="C547" s="4"/>
      <c r="D547" s="4"/>
      <c r="E547" s="4"/>
      <c r="F547" s="4"/>
      <c r="G547" s="4"/>
      <c r="H547" s="4"/>
      <c r="I547" s="4"/>
    </row>
    <row r="548" spans="1:9">
      <c r="A548" s="4"/>
      <c r="B548" s="4"/>
      <c r="C548" s="4"/>
      <c r="D548" s="4"/>
      <c r="E548" s="4"/>
      <c r="F548" s="4"/>
      <c r="G548" s="4"/>
      <c r="H548" s="4"/>
      <c r="I548" s="4"/>
    </row>
    <row r="549" spans="1:9">
      <c r="A549" s="4"/>
      <c r="B549" s="4"/>
      <c r="C549" s="4"/>
      <c r="D549" s="4"/>
      <c r="E549" s="4"/>
      <c r="F549" s="4"/>
      <c r="G549" s="4"/>
      <c r="H549" s="4"/>
      <c r="I549" s="4"/>
    </row>
    <row r="550" spans="1:9">
      <c r="A550" s="4"/>
      <c r="B550" s="4"/>
      <c r="C550" s="4"/>
      <c r="D550" s="4"/>
      <c r="E550" s="4"/>
      <c r="F550" s="4"/>
      <c r="G550" s="4"/>
      <c r="H550" s="4"/>
      <c r="I550" s="4"/>
    </row>
    <row r="551" spans="1:9">
      <c r="A551" s="4"/>
      <c r="B551" s="4"/>
      <c r="C551" s="4"/>
      <c r="D551" s="4"/>
      <c r="E551" s="4"/>
      <c r="F551" s="4"/>
      <c r="G551" s="4"/>
      <c r="H551" s="4"/>
      <c r="I551" s="4"/>
    </row>
    <row r="552" spans="1:9">
      <c r="A552" s="4"/>
      <c r="B552" s="4"/>
      <c r="C552" s="4"/>
      <c r="D552" s="4"/>
      <c r="E552" s="4"/>
      <c r="F552" s="4"/>
      <c r="G552" s="4"/>
      <c r="H552" s="4"/>
      <c r="I552" s="4"/>
    </row>
    <row r="553" spans="1:9">
      <c r="A553" s="4"/>
      <c r="B553" s="4"/>
      <c r="C553" s="4"/>
      <c r="D553" s="4"/>
      <c r="E553" s="4"/>
      <c r="F553" s="4"/>
      <c r="G553" s="4"/>
      <c r="H553" s="4"/>
      <c r="I553" s="4"/>
    </row>
    <row r="554" spans="1:9">
      <c r="A554" s="4"/>
      <c r="B554" s="4"/>
      <c r="C554" s="4"/>
      <c r="D554" s="4"/>
      <c r="E554" s="4"/>
      <c r="F554" s="4"/>
      <c r="G554" s="4"/>
      <c r="H554" s="4"/>
      <c r="I554" s="4"/>
    </row>
    <row r="555" spans="1:9">
      <c r="A555" s="4"/>
      <c r="B555" s="4"/>
      <c r="C555" s="4"/>
      <c r="D555" s="4"/>
      <c r="E555" s="4"/>
      <c r="F555" s="4"/>
      <c r="G555" s="4"/>
      <c r="H555" s="4"/>
      <c r="I555" s="4"/>
    </row>
    <row r="556" spans="1:9">
      <c r="A556" s="4"/>
      <c r="B556" s="4"/>
      <c r="C556" s="4"/>
      <c r="D556" s="4"/>
      <c r="E556" s="4"/>
      <c r="F556" s="4"/>
      <c r="G556" s="4"/>
      <c r="H556" s="4"/>
      <c r="I556" s="4"/>
    </row>
    <row r="557" spans="1:9">
      <c r="A557" s="4"/>
      <c r="B557" s="4"/>
      <c r="C557" s="4"/>
      <c r="D557" s="4"/>
      <c r="E557" s="4"/>
      <c r="F557" s="4"/>
      <c r="G557" s="4"/>
      <c r="H557" s="4"/>
      <c r="I557" s="4"/>
    </row>
    <row r="558" spans="1:9">
      <c r="A558" s="4"/>
      <c r="B558" s="4"/>
      <c r="C558" s="4"/>
      <c r="D558" s="4"/>
      <c r="E558" s="4"/>
      <c r="F558" s="4"/>
      <c r="G558" s="4"/>
      <c r="H558" s="4"/>
      <c r="I558" s="4"/>
    </row>
    <row r="559" spans="1:9">
      <c r="A559" s="4"/>
      <c r="B559" s="4"/>
      <c r="C559" s="4"/>
      <c r="D559" s="4"/>
      <c r="E559" s="4"/>
      <c r="F559" s="4"/>
      <c r="G559" s="4"/>
      <c r="H559" s="4"/>
      <c r="I559" s="4"/>
    </row>
    <row r="560" spans="1:9">
      <c r="A560" s="4"/>
      <c r="B560" s="4"/>
      <c r="C560" s="4"/>
      <c r="D560" s="4"/>
      <c r="E560" s="4"/>
      <c r="F560" s="4"/>
      <c r="G560" s="4"/>
      <c r="H560" s="4"/>
      <c r="I560" s="4"/>
    </row>
    <row r="561" spans="1:9">
      <c r="A561" s="4"/>
      <c r="B561" s="4"/>
      <c r="C561" s="4"/>
      <c r="D561" s="4"/>
      <c r="E561" s="4"/>
      <c r="F561" s="4"/>
      <c r="G561" s="4"/>
      <c r="H561" s="4"/>
      <c r="I561" s="4"/>
    </row>
    <row r="562" spans="1:9">
      <c r="A562" s="4"/>
      <c r="B562" s="4"/>
      <c r="C562" s="4"/>
      <c r="D562" s="4"/>
      <c r="E562" s="4"/>
      <c r="F562" s="4"/>
      <c r="G562" s="4"/>
      <c r="H562" s="4"/>
      <c r="I562" s="4"/>
    </row>
    <row r="563" spans="1:9">
      <c r="A563" s="4"/>
      <c r="B563" s="4"/>
      <c r="C563" s="4"/>
      <c r="D563" s="4"/>
      <c r="E563" s="4"/>
      <c r="F563" s="4"/>
      <c r="G563" s="4"/>
      <c r="H563" s="4"/>
      <c r="I563" s="4"/>
    </row>
    <row r="564" spans="1:9">
      <c r="A564" s="4"/>
      <c r="B564" s="4"/>
      <c r="C564" s="4"/>
      <c r="D564" s="4"/>
      <c r="E564" s="4"/>
      <c r="F564" s="4"/>
      <c r="G564" s="4"/>
      <c r="H564" s="4"/>
      <c r="I564" s="4"/>
    </row>
    <row r="565" spans="1:9">
      <c r="A565" s="4"/>
      <c r="B565" s="4"/>
      <c r="C565" s="4"/>
      <c r="D565" s="4"/>
      <c r="E565" s="4"/>
      <c r="F565" s="4"/>
      <c r="G565" s="4"/>
      <c r="H565" s="4"/>
      <c r="I565" s="4"/>
    </row>
    <row r="566" spans="1:9">
      <c r="A566" s="4"/>
      <c r="B566" s="4"/>
      <c r="C566" s="4"/>
      <c r="D566" s="4"/>
      <c r="E566" s="4"/>
      <c r="F566" s="4"/>
      <c r="G566" s="4"/>
      <c r="H566" s="4"/>
      <c r="I566" s="4"/>
    </row>
    <row r="567" spans="1:9">
      <c r="A567" s="4"/>
      <c r="B567" s="4"/>
      <c r="C567" s="4"/>
      <c r="D567" s="4"/>
      <c r="E567" s="4"/>
      <c r="F567" s="4"/>
      <c r="G567" s="4"/>
      <c r="H567" s="4"/>
      <c r="I567" s="4"/>
    </row>
    <row r="568" spans="1:9">
      <c r="A568" s="4"/>
      <c r="B568" s="4"/>
      <c r="C568" s="4"/>
      <c r="D568" s="4"/>
      <c r="E568" s="4"/>
      <c r="F568" s="4"/>
      <c r="G568" s="4"/>
      <c r="H568" s="4"/>
      <c r="I568" s="4"/>
    </row>
    <row r="569" spans="1:9">
      <c r="A569" s="4"/>
      <c r="B569" s="4"/>
      <c r="C569" s="4"/>
      <c r="D569" s="4"/>
      <c r="E569" s="4"/>
      <c r="F569" s="4"/>
      <c r="G569" s="4"/>
      <c r="H569" s="4"/>
      <c r="I569" s="4"/>
    </row>
    <row r="570" spans="1:9">
      <c r="A570" s="4"/>
      <c r="B570" s="4"/>
      <c r="C570" s="4"/>
      <c r="D570" s="4"/>
      <c r="E570" s="4"/>
      <c r="F570" s="4"/>
      <c r="G570" s="4"/>
      <c r="H570" s="4"/>
      <c r="I570" s="4"/>
    </row>
    <row r="571" spans="1:9">
      <c r="A571" s="4"/>
      <c r="B571" s="4"/>
      <c r="C571" s="4"/>
      <c r="D571" s="4"/>
      <c r="E571" s="4"/>
      <c r="F571" s="4"/>
      <c r="G571" s="4"/>
      <c r="H571" s="4"/>
      <c r="I571" s="4"/>
    </row>
    <row r="572" spans="1:9">
      <c r="A572" s="4"/>
      <c r="B572" s="4"/>
      <c r="C572" s="4"/>
      <c r="D572" s="4"/>
      <c r="E572" s="4"/>
      <c r="F572" s="4"/>
      <c r="G572" s="4"/>
      <c r="H572" s="4"/>
      <c r="I572" s="4"/>
    </row>
    <row r="573" spans="1:9">
      <c r="A573" s="4"/>
      <c r="B573" s="4"/>
      <c r="C573" s="4"/>
      <c r="D573" s="4"/>
      <c r="E573" s="4"/>
      <c r="F573" s="4"/>
      <c r="G573" s="4"/>
      <c r="H573" s="4"/>
      <c r="I573" s="4"/>
    </row>
    <row r="574" spans="1:9">
      <c r="A574" s="4"/>
      <c r="B574" s="4"/>
      <c r="C574" s="4"/>
      <c r="D574" s="4"/>
      <c r="E574" s="4"/>
      <c r="F574" s="4"/>
      <c r="G574" s="4"/>
      <c r="H574" s="4"/>
      <c r="I574" s="4"/>
    </row>
    <row r="575" spans="1:9">
      <c r="A575" s="4"/>
      <c r="B575" s="4"/>
      <c r="C575" s="4"/>
      <c r="D575" s="4"/>
      <c r="E575" s="4"/>
      <c r="F575" s="4"/>
      <c r="G575" s="4"/>
      <c r="H575" s="4"/>
      <c r="I575" s="4"/>
    </row>
    <row r="576" spans="1:9">
      <c r="A576" s="4"/>
      <c r="B576" s="4"/>
      <c r="C576" s="4"/>
      <c r="D576" s="4"/>
      <c r="E576" s="4"/>
      <c r="F576" s="4"/>
      <c r="G576" s="4"/>
      <c r="H576" s="4"/>
      <c r="I576" s="4"/>
    </row>
    <row r="577" spans="1:9">
      <c r="A577" s="4"/>
      <c r="B577" s="4"/>
      <c r="C577" s="4"/>
      <c r="D577" s="4"/>
      <c r="E577" s="4"/>
      <c r="F577" s="4"/>
      <c r="G577" s="4"/>
      <c r="H577" s="4"/>
      <c r="I577" s="4"/>
    </row>
    <row r="578" spans="1:9">
      <c r="A578" s="4"/>
      <c r="B578" s="4"/>
      <c r="C578" s="4"/>
      <c r="D578" s="4"/>
      <c r="E578" s="4"/>
      <c r="F578" s="4"/>
      <c r="G578" s="4"/>
      <c r="H578" s="4"/>
      <c r="I578" s="4"/>
    </row>
    <row r="579" spans="1:9">
      <c r="A579" s="4"/>
      <c r="B579" s="4"/>
      <c r="C579" s="4"/>
      <c r="D579" s="4"/>
      <c r="E579" s="4"/>
      <c r="F579" s="4"/>
      <c r="G579" s="4"/>
      <c r="H579" s="4"/>
      <c r="I579" s="4"/>
    </row>
    <row r="580" spans="1:9">
      <c r="A580" s="4"/>
      <c r="B580" s="4"/>
      <c r="C580" s="4"/>
      <c r="D580" s="4"/>
      <c r="E580" s="4"/>
      <c r="F580" s="4"/>
      <c r="G580" s="4"/>
      <c r="H580" s="4"/>
      <c r="I580" s="4"/>
    </row>
    <row r="581" spans="1:9">
      <c r="A581" s="4"/>
      <c r="B581" s="4"/>
      <c r="C581" s="4"/>
      <c r="D581" s="4"/>
      <c r="E581" s="4"/>
      <c r="F581" s="4"/>
      <c r="G581" s="4"/>
      <c r="H581" s="4"/>
      <c r="I581" s="4"/>
    </row>
    <row r="582" spans="1:9">
      <c r="A582" s="4"/>
      <c r="B582" s="4"/>
      <c r="C582" s="4"/>
      <c r="D582" s="4"/>
      <c r="E582" s="4"/>
      <c r="F582" s="4"/>
      <c r="G582" s="4"/>
      <c r="H582" s="4"/>
      <c r="I582" s="4"/>
    </row>
    <row r="583" spans="1:9">
      <c r="A583" s="4"/>
      <c r="B583" s="4"/>
      <c r="C583" s="4"/>
      <c r="D583" s="4"/>
      <c r="E583" s="4"/>
      <c r="F583" s="4"/>
      <c r="G583" s="4"/>
      <c r="H583" s="4"/>
      <c r="I583" s="4"/>
    </row>
    <row r="584" spans="1:9">
      <c r="A584" s="4"/>
      <c r="B584" s="4"/>
      <c r="C584" s="4"/>
      <c r="D584" s="4"/>
      <c r="E584" s="4"/>
      <c r="F584" s="4"/>
      <c r="G584" s="4"/>
      <c r="H584" s="4"/>
      <c r="I584" s="4"/>
    </row>
    <row r="585" spans="1:9">
      <c r="A585" s="4"/>
      <c r="B585" s="4"/>
      <c r="C585" s="4"/>
      <c r="D585" s="4"/>
      <c r="E585" s="4"/>
      <c r="F585" s="4"/>
      <c r="G585" s="4"/>
      <c r="H585" s="4"/>
      <c r="I585" s="4"/>
    </row>
    <row r="586" spans="1:9">
      <c r="A586" s="4"/>
      <c r="B586" s="4"/>
      <c r="C586" s="4"/>
      <c r="D586" s="4"/>
      <c r="E586" s="4"/>
      <c r="F586" s="4"/>
      <c r="G586" s="4"/>
      <c r="H586" s="4"/>
      <c r="I586" s="4"/>
    </row>
    <row r="587" spans="1:9">
      <c r="A587" s="4"/>
      <c r="B587" s="4"/>
      <c r="C587" s="4"/>
      <c r="D587" s="4"/>
      <c r="E587" s="4"/>
      <c r="F587" s="4"/>
      <c r="G587" s="4"/>
      <c r="H587" s="4"/>
      <c r="I587" s="4"/>
    </row>
    <row r="588" spans="1:9">
      <c r="A588" s="4"/>
      <c r="B588" s="4"/>
      <c r="C588" s="4"/>
      <c r="D588" s="4"/>
      <c r="E588" s="4"/>
      <c r="F588" s="4"/>
      <c r="G588" s="4"/>
      <c r="H588" s="4"/>
      <c r="I588" s="4"/>
    </row>
    <row r="589" spans="1:9">
      <c r="A589" s="4"/>
      <c r="B589" s="4"/>
      <c r="C589" s="4"/>
      <c r="D589" s="4"/>
      <c r="E589" s="4"/>
      <c r="F589" s="4"/>
      <c r="G589" s="4"/>
      <c r="H589" s="4"/>
      <c r="I589" s="4"/>
    </row>
    <row r="590" spans="1:9">
      <c r="A590" s="4"/>
      <c r="B590" s="4"/>
      <c r="C590" s="4"/>
      <c r="D590" s="4"/>
      <c r="E590" s="4"/>
      <c r="F590" s="4"/>
      <c r="G590" s="4"/>
      <c r="H590" s="4"/>
      <c r="I590" s="4"/>
    </row>
    <row r="591" spans="1:9">
      <c r="A591" s="4"/>
      <c r="B591" s="4"/>
      <c r="C591" s="4"/>
      <c r="D591" s="4"/>
      <c r="E591" s="4"/>
      <c r="F591" s="4"/>
      <c r="G591" s="4"/>
      <c r="H591" s="4"/>
      <c r="I591" s="4"/>
    </row>
    <row r="592" spans="1:9">
      <c r="A592" s="4"/>
      <c r="B592" s="4"/>
      <c r="C592" s="4"/>
      <c r="D592" s="4"/>
      <c r="E592" s="4"/>
      <c r="F592" s="4"/>
      <c r="G592" s="4"/>
      <c r="H592" s="4"/>
      <c r="I592" s="4"/>
    </row>
    <row r="593" spans="1:9">
      <c r="A593" s="4"/>
      <c r="B593" s="4"/>
      <c r="C593" s="4"/>
      <c r="D593" s="4"/>
      <c r="E593" s="4"/>
      <c r="F593" s="4"/>
      <c r="G593" s="4"/>
      <c r="H593" s="4"/>
      <c r="I593" s="4"/>
    </row>
    <row r="594" spans="1:9">
      <c r="A594" s="4"/>
      <c r="B594" s="4"/>
      <c r="C594" s="4"/>
      <c r="D594" s="4"/>
      <c r="E594" s="4"/>
      <c r="F594" s="4"/>
      <c r="G594" s="4"/>
      <c r="H594" s="4"/>
      <c r="I594" s="4"/>
    </row>
    <row r="595" spans="1:9">
      <c r="A595" s="4"/>
      <c r="B595" s="4"/>
      <c r="C595" s="4"/>
      <c r="D595" s="4"/>
      <c r="E595" s="4"/>
      <c r="F595" s="4"/>
      <c r="G595" s="4"/>
      <c r="H595" s="4"/>
      <c r="I595" s="4"/>
    </row>
    <row r="596" spans="1:9">
      <c r="A596" s="4"/>
      <c r="B596" s="4"/>
      <c r="C596" s="4"/>
      <c r="D596" s="4"/>
      <c r="E596" s="4"/>
      <c r="F596" s="4"/>
      <c r="G596" s="4"/>
      <c r="H596" s="4"/>
      <c r="I596" s="4"/>
    </row>
    <row r="597" spans="1:9">
      <c r="A597" s="4"/>
      <c r="B597" s="4"/>
      <c r="C597" s="4"/>
      <c r="D597" s="4"/>
      <c r="E597" s="4"/>
      <c r="F597" s="4"/>
      <c r="G597" s="4"/>
      <c r="H597" s="4"/>
      <c r="I597" s="4"/>
    </row>
    <row r="598" spans="1:9">
      <c r="A598" s="4"/>
      <c r="B598" s="4"/>
      <c r="C598" s="4"/>
      <c r="D598" s="4"/>
      <c r="E598" s="4"/>
      <c r="F598" s="4"/>
      <c r="G598" s="4"/>
      <c r="H598" s="4"/>
      <c r="I598" s="4"/>
    </row>
    <row r="599" spans="1:9">
      <c r="A599" s="4"/>
      <c r="B599" s="4"/>
      <c r="C599" s="4"/>
      <c r="D599" s="4"/>
      <c r="E599" s="4"/>
      <c r="F599" s="4"/>
      <c r="G599" s="4"/>
      <c r="H599" s="4"/>
      <c r="I599" s="4"/>
    </row>
    <row r="600" spans="1:9">
      <c r="A600" s="4"/>
      <c r="B600" s="4"/>
      <c r="C600" s="4"/>
      <c r="D600" s="4"/>
      <c r="E600" s="4"/>
      <c r="F600" s="4"/>
      <c r="G600" s="4"/>
      <c r="H600" s="4"/>
      <c r="I600" s="4"/>
    </row>
    <row r="601" spans="1:9">
      <c r="A601" s="4"/>
      <c r="B601" s="4"/>
      <c r="C601" s="4"/>
      <c r="D601" s="4"/>
      <c r="E601" s="4"/>
      <c r="F601" s="4"/>
      <c r="G601" s="4"/>
      <c r="H601" s="4"/>
      <c r="I601" s="4"/>
    </row>
    <row r="602" spans="1:9">
      <c r="A602" s="4"/>
      <c r="B602" s="4"/>
      <c r="C602" s="4"/>
      <c r="D602" s="4"/>
      <c r="E602" s="4"/>
      <c r="F602" s="4"/>
      <c r="G602" s="4"/>
      <c r="H602" s="4"/>
      <c r="I602" s="4"/>
    </row>
    <row r="603" spans="1:9">
      <c r="A603" s="4"/>
      <c r="B603" s="4"/>
      <c r="C603" s="4"/>
      <c r="D603" s="4"/>
      <c r="E603" s="4"/>
      <c r="F603" s="4"/>
      <c r="G603" s="4"/>
      <c r="H603" s="4"/>
      <c r="I603" s="4"/>
    </row>
    <row r="604" spans="1:9">
      <c r="A604" s="4"/>
      <c r="B604" s="4"/>
      <c r="C604" s="4"/>
      <c r="D604" s="4"/>
      <c r="E604" s="4"/>
      <c r="F604" s="4"/>
      <c r="G604" s="4"/>
      <c r="H604" s="4"/>
      <c r="I604" s="4"/>
    </row>
    <row r="605" spans="1:9">
      <c r="A605" s="4"/>
      <c r="B605" s="4"/>
      <c r="C605" s="4"/>
      <c r="D605" s="4"/>
      <c r="E605" s="4"/>
      <c r="F605" s="4"/>
      <c r="G605" s="4"/>
      <c r="H605" s="4"/>
      <c r="I605" s="4"/>
    </row>
    <row r="606" spans="1:9">
      <c r="A606" s="4"/>
      <c r="B606" s="4"/>
      <c r="C606" s="4"/>
      <c r="D606" s="4"/>
      <c r="E606" s="4"/>
      <c r="F606" s="4"/>
      <c r="G606" s="4"/>
      <c r="H606" s="4"/>
      <c r="I606" s="4"/>
    </row>
    <row r="607" spans="1:9">
      <c r="A607" s="4"/>
      <c r="B607" s="4"/>
      <c r="C607" s="4"/>
      <c r="D607" s="4"/>
      <c r="E607" s="4"/>
      <c r="F607" s="4"/>
      <c r="G607" s="4"/>
      <c r="H607" s="4"/>
      <c r="I607" s="4"/>
    </row>
    <row r="608" spans="1:9">
      <c r="A608" s="4"/>
      <c r="B608" s="4"/>
      <c r="C608" s="4"/>
      <c r="D608" s="4"/>
      <c r="E608" s="4"/>
      <c r="F608" s="4"/>
      <c r="G608" s="4"/>
      <c r="H608" s="4"/>
      <c r="I608" s="4"/>
    </row>
    <row r="609" spans="1:9">
      <c r="A609" s="4"/>
      <c r="B609" s="4"/>
      <c r="C609" s="4"/>
      <c r="D609" s="4"/>
      <c r="E609" s="4"/>
      <c r="F609" s="4"/>
      <c r="G609" s="4"/>
      <c r="H609" s="4"/>
      <c r="I609" s="4"/>
    </row>
    <row r="610" spans="1:9">
      <c r="A610" s="4"/>
      <c r="B610" s="4"/>
      <c r="C610" s="4"/>
      <c r="D610" s="4"/>
      <c r="E610" s="4"/>
      <c r="F610" s="4"/>
      <c r="G610" s="4"/>
      <c r="H610" s="4"/>
      <c r="I610" s="4"/>
    </row>
    <row r="611" spans="1:9">
      <c r="A611" s="4"/>
      <c r="B611" s="4"/>
      <c r="C611" s="4"/>
      <c r="D611" s="4"/>
      <c r="E611" s="4"/>
      <c r="F611" s="4"/>
      <c r="G611" s="4"/>
      <c r="H611" s="4"/>
      <c r="I611" s="4"/>
    </row>
    <row r="612" spans="1:9">
      <c r="A612" s="4"/>
      <c r="B612" s="4"/>
      <c r="C612" s="4"/>
      <c r="D612" s="4"/>
      <c r="E612" s="4"/>
      <c r="F612" s="4"/>
      <c r="G612" s="4"/>
      <c r="H612" s="4"/>
      <c r="I612" s="4"/>
    </row>
    <row r="613" spans="1:9">
      <c r="A613" s="4"/>
      <c r="B613" s="4"/>
      <c r="C613" s="4"/>
      <c r="D613" s="4"/>
      <c r="E613" s="4"/>
      <c r="F613" s="4"/>
      <c r="G613" s="4"/>
      <c r="H613" s="4"/>
      <c r="I613" s="4"/>
    </row>
    <row r="614" spans="1:9">
      <c r="A614" s="4"/>
      <c r="B614" s="4"/>
      <c r="C614" s="4"/>
      <c r="D614" s="4"/>
      <c r="E614" s="4"/>
      <c r="F614" s="4"/>
      <c r="G614" s="4"/>
      <c r="H614" s="4"/>
      <c r="I614" s="4"/>
    </row>
    <row r="615" spans="1:9">
      <c r="A615" s="4"/>
      <c r="B615" s="4"/>
      <c r="C615" s="4"/>
      <c r="D615" s="4"/>
      <c r="E615" s="4"/>
      <c r="F615" s="4"/>
      <c r="G615" s="4"/>
      <c r="H615" s="4"/>
      <c r="I615" s="4"/>
    </row>
    <row r="616" spans="1:9">
      <c r="A616" s="4"/>
      <c r="B616" s="4"/>
      <c r="C616" s="4"/>
      <c r="D616" s="4"/>
      <c r="E616" s="4"/>
      <c r="F616" s="4"/>
      <c r="G616" s="4"/>
      <c r="H616" s="4"/>
      <c r="I616" s="4"/>
    </row>
    <row r="617" spans="1:9">
      <c r="A617" s="4"/>
      <c r="B617" s="4"/>
      <c r="C617" s="4"/>
      <c r="D617" s="4"/>
      <c r="E617" s="4"/>
      <c r="F617" s="4"/>
      <c r="G617" s="4"/>
      <c r="H617" s="4"/>
      <c r="I617" s="4"/>
    </row>
    <row r="618" spans="1:9">
      <c r="A618" s="4"/>
      <c r="B618" s="4"/>
      <c r="C618" s="4"/>
      <c r="D618" s="4"/>
      <c r="E618" s="4"/>
      <c r="F618" s="4"/>
      <c r="G618" s="4"/>
      <c r="H618" s="4"/>
      <c r="I618" s="4"/>
    </row>
    <row r="619" spans="1:9">
      <c r="A619" s="4"/>
      <c r="B619" s="4"/>
      <c r="C619" s="4"/>
      <c r="D619" s="4"/>
      <c r="E619" s="4"/>
      <c r="F619" s="4"/>
      <c r="G619" s="4"/>
      <c r="H619" s="4"/>
      <c r="I619" s="4"/>
    </row>
    <row r="620" spans="1:9">
      <c r="A620" s="4"/>
      <c r="B620" s="4"/>
      <c r="C620" s="4"/>
      <c r="D620" s="4"/>
      <c r="E620" s="4"/>
      <c r="F620" s="4"/>
      <c r="G620" s="4"/>
      <c r="H620" s="4"/>
      <c r="I620" s="4"/>
    </row>
    <row r="621" spans="1:9">
      <c r="A621" s="4"/>
      <c r="B621" s="4"/>
      <c r="C621" s="4"/>
      <c r="D621" s="4"/>
      <c r="E621" s="4"/>
      <c r="F621" s="4"/>
      <c r="G621" s="4"/>
      <c r="H621" s="4"/>
      <c r="I621" s="4"/>
    </row>
    <row r="622" spans="1:9">
      <c r="A622" s="4"/>
      <c r="B622" s="4"/>
      <c r="C622" s="4"/>
      <c r="D622" s="4"/>
      <c r="E622" s="4"/>
      <c r="F622" s="4"/>
      <c r="G622" s="4"/>
      <c r="H622" s="4"/>
      <c r="I622" s="4"/>
    </row>
    <row r="623" spans="1:9">
      <c r="A623" s="4"/>
      <c r="B623" s="4"/>
      <c r="C623" s="4"/>
      <c r="D623" s="4"/>
      <c r="E623" s="4"/>
      <c r="F623" s="4"/>
      <c r="G623" s="4"/>
      <c r="H623" s="4"/>
      <c r="I623" s="4"/>
    </row>
    <row r="624" spans="1:9">
      <c r="A624" s="4"/>
      <c r="B624" s="4"/>
      <c r="C624" s="4"/>
      <c r="D624" s="4"/>
      <c r="E624" s="4"/>
      <c r="F624" s="4"/>
      <c r="G624" s="4"/>
      <c r="H624" s="4"/>
      <c r="I624" s="4"/>
    </row>
    <row r="625" spans="1:9">
      <c r="A625" s="4"/>
      <c r="B625" s="4"/>
      <c r="C625" s="4"/>
      <c r="D625" s="4"/>
      <c r="E625" s="4"/>
      <c r="F625" s="4"/>
      <c r="G625" s="4"/>
      <c r="H625" s="4"/>
      <c r="I625" s="4"/>
    </row>
    <row r="626" spans="1:9">
      <c r="A626" s="4"/>
      <c r="B626" s="4"/>
      <c r="C626" s="4"/>
      <c r="D626" s="4"/>
      <c r="E626" s="4"/>
      <c r="F626" s="4"/>
      <c r="G626" s="4"/>
      <c r="H626" s="4"/>
      <c r="I626" s="4"/>
    </row>
    <row r="627" spans="1:9">
      <c r="A627" s="4"/>
      <c r="B627" s="4"/>
      <c r="C627" s="4"/>
      <c r="D627" s="4"/>
      <c r="E627" s="4"/>
      <c r="F627" s="4"/>
      <c r="G627" s="4"/>
      <c r="H627" s="4"/>
      <c r="I627" s="4"/>
    </row>
    <row r="628" spans="1:9">
      <c r="A628" s="4"/>
      <c r="B628" s="4"/>
      <c r="C628" s="4"/>
      <c r="D628" s="4"/>
      <c r="E628" s="4"/>
      <c r="F628" s="4"/>
      <c r="G628" s="4"/>
      <c r="H628" s="4"/>
      <c r="I628" s="4"/>
    </row>
    <row r="629" spans="1:9">
      <c r="A629" s="4"/>
      <c r="B629" s="4"/>
      <c r="C629" s="4"/>
      <c r="D629" s="4"/>
      <c r="E629" s="4"/>
      <c r="F629" s="4"/>
      <c r="G629" s="4"/>
      <c r="H629" s="4"/>
      <c r="I629" s="4"/>
    </row>
    <row r="630" spans="1:9">
      <c r="A630" s="4"/>
      <c r="B630" s="4"/>
      <c r="C630" s="4"/>
      <c r="D630" s="4"/>
      <c r="E630" s="4"/>
      <c r="F630" s="4"/>
      <c r="G630" s="4"/>
      <c r="H630" s="4"/>
      <c r="I630" s="4"/>
    </row>
    <row r="631" spans="1:9">
      <c r="A631" s="4"/>
      <c r="B631" s="4"/>
      <c r="C631" s="4"/>
      <c r="D631" s="4"/>
      <c r="E631" s="4"/>
      <c r="F631" s="4"/>
      <c r="G631" s="4"/>
      <c r="H631" s="4"/>
      <c r="I631" s="4"/>
    </row>
    <row r="632" spans="1:9">
      <c r="A632" s="4"/>
      <c r="B632" s="4"/>
      <c r="C632" s="4"/>
      <c r="D632" s="4"/>
      <c r="E632" s="4"/>
      <c r="F632" s="4"/>
      <c r="G632" s="4"/>
      <c r="H632" s="4"/>
      <c r="I632" s="4"/>
    </row>
    <row r="633" spans="1:9">
      <c r="A633" s="4"/>
      <c r="B633" s="4"/>
      <c r="C633" s="4"/>
      <c r="D633" s="4"/>
      <c r="E633" s="4"/>
      <c r="F633" s="4"/>
      <c r="G633" s="4"/>
      <c r="H633" s="4"/>
      <c r="I633" s="4"/>
    </row>
    <row r="634" spans="1:9">
      <c r="A634" s="4"/>
      <c r="B634" s="4"/>
      <c r="C634" s="4"/>
      <c r="D634" s="4"/>
      <c r="E634" s="4"/>
      <c r="F634" s="4"/>
      <c r="G634" s="4"/>
      <c r="H634" s="4"/>
      <c r="I634" s="4"/>
    </row>
    <row r="635" spans="1:9">
      <c r="A635" s="4"/>
      <c r="B635" s="4"/>
      <c r="C635" s="4"/>
      <c r="D635" s="4"/>
      <c r="E635" s="4"/>
      <c r="F635" s="4"/>
      <c r="G635" s="4"/>
      <c r="H635" s="4"/>
      <c r="I635" s="4"/>
    </row>
    <row r="636" spans="1:9">
      <c r="A636" s="4"/>
      <c r="B636" s="4"/>
      <c r="C636" s="4"/>
      <c r="D636" s="4"/>
      <c r="E636" s="4"/>
      <c r="F636" s="4"/>
      <c r="G636" s="4"/>
      <c r="H636" s="4"/>
      <c r="I636" s="4"/>
    </row>
    <row r="637" spans="1:9">
      <c r="A637" s="4"/>
      <c r="B637" s="4"/>
      <c r="C637" s="4"/>
      <c r="D637" s="4"/>
      <c r="E637" s="4"/>
      <c r="F637" s="4"/>
      <c r="G637" s="4"/>
      <c r="H637" s="4"/>
      <c r="I637" s="4"/>
    </row>
    <row r="638" spans="1:9">
      <c r="A638" s="4"/>
      <c r="B638" s="4"/>
      <c r="C638" s="4"/>
      <c r="D638" s="4"/>
      <c r="E638" s="4"/>
      <c r="F638" s="4"/>
      <c r="G638" s="4"/>
      <c r="H638" s="4"/>
      <c r="I638" s="4"/>
    </row>
    <row r="639" spans="1:9">
      <c r="A639" s="4"/>
      <c r="B639" s="4"/>
      <c r="C639" s="4"/>
      <c r="D639" s="4"/>
      <c r="E639" s="4"/>
      <c r="F639" s="4"/>
      <c r="G639" s="4"/>
      <c r="H639" s="4"/>
      <c r="I639" s="4"/>
    </row>
    <row r="640" spans="1:9">
      <c r="A640" s="4"/>
      <c r="B640" s="4"/>
      <c r="C640" s="4"/>
      <c r="D640" s="4"/>
      <c r="E640" s="4"/>
      <c r="F640" s="4"/>
      <c r="G640" s="4"/>
      <c r="H640" s="4"/>
      <c r="I640" s="4"/>
    </row>
    <row r="641" spans="1:9">
      <c r="A641" s="4"/>
      <c r="B641" s="4"/>
      <c r="C641" s="4"/>
      <c r="D641" s="4"/>
      <c r="E641" s="4"/>
      <c r="F641" s="4"/>
      <c r="G641" s="4"/>
      <c r="H641" s="4"/>
      <c r="I641" s="4"/>
    </row>
    <row r="642" spans="1:9">
      <c r="A642" s="4"/>
      <c r="B642" s="4"/>
      <c r="C642" s="4"/>
      <c r="D642" s="4"/>
      <c r="E642" s="4"/>
      <c r="F642" s="4"/>
      <c r="G642" s="4"/>
      <c r="H642" s="4"/>
      <c r="I642" s="4"/>
    </row>
    <row r="643" spans="1:9">
      <c r="A643" s="4"/>
      <c r="B643" s="4"/>
      <c r="C643" s="4"/>
      <c r="D643" s="4"/>
      <c r="E643" s="4"/>
      <c r="F643" s="4"/>
      <c r="G643" s="4"/>
      <c r="H643" s="4"/>
      <c r="I643" s="4"/>
    </row>
    <row r="644" spans="1:9">
      <c r="A644" s="4"/>
      <c r="B644" s="4"/>
      <c r="C644" s="4"/>
      <c r="D644" s="4"/>
      <c r="E644" s="4"/>
      <c r="F644" s="4"/>
      <c r="G644" s="4"/>
      <c r="H644" s="4"/>
      <c r="I644" s="4"/>
    </row>
    <row r="645" spans="1:9">
      <c r="A645" s="4"/>
      <c r="B645" s="4"/>
      <c r="C645" s="4"/>
      <c r="D645" s="4"/>
      <c r="E645" s="4"/>
      <c r="F645" s="4"/>
      <c r="G645" s="4"/>
      <c r="H645" s="4"/>
      <c r="I645" s="4"/>
    </row>
    <row r="646" spans="1:9">
      <c r="A646" s="4"/>
      <c r="B646" s="4"/>
      <c r="C646" s="4"/>
      <c r="D646" s="4"/>
      <c r="E646" s="4"/>
      <c r="F646" s="4"/>
      <c r="G646" s="4"/>
      <c r="H646" s="4"/>
      <c r="I646" s="4"/>
    </row>
    <row r="647" spans="1:9">
      <c r="A647" s="4"/>
      <c r="B647" s="4"/>
      <c r="C647" s="4"/>
      <c r="D647" s="4"/>
      <c r="E647" s="4"/>
      <c r="F647" s="4"/>
      <c r="G647" s="4"/>
      <c r="H647" s="4"/>
      <c r="I647" s="4"/>
    </row>
    <row r="648" spans="1:9">
      <c r="A648" s="4"/>
      <c r="B648" s="4"/>
      <c r="C648" s="4"/>
      <c r="D648" s="4"/>
      <c r="E648" s="4"/>
      <c r="F648" s="4"/>
      <c r="G648" s="4"/>
      <c r="H648" s="4"/>
      <c r="I648" s="4"/>
    </row>
    <row r="649" spans="1:9">
      <c r="A649" s="4"/>
      <c r="B649" s="4"/>
      <c r="C649" s="4"/>
      <c r="D649" s="4"/>
      <c r="E649" s="4"/>
      <c r="F649" s="4"/>
      <c r="G649" s="4"/>
      <c r="H649" s="4"/>
      <c r="I649" s="4"/>
    </row>
    <row r="650" spans="1:9">
      <c r="A650" s="4"/>
      <c r="B650" s="4"/>
      <c r="C650" s="4"/>
      <c r="D650" s="4"/>
      <c r="E650" s="4"/>
      <c r="F650" s="4"/>
      <c r="G650" s="4"/>
      <c r="H650" s="4"/>
      <c r="I650" s="4"/>
    </row>
    <row r="651" spans="1:9">
      <c r="A651" s="4"/>
      <c r="B651" s="4"/>
      <c r="C651" s="4"/>
      <c r="D651" s="4"/>
      <c r="E651" s="4"/>
      <c r="F651" s="4"/>
      <c r="G651" s="4"/>
      <c r="H651" s="4"/>
      <c r="I651" s="4"/>
    </row>
    <row r="652" spans="1:9">
      <c r="A652" s="4"/>
      <c r="B652" s="4"/>
      <c r="C652" s="4"/>
      <c r="D652" s="4"/>
      <c r="E652" s="4"/>
      <c r="F652" s="4"/>
      <c r="G652" s="4"/>
      <c r="H652" s="4"/>
      <c r="I652" s="4"/>
    </row>
    <row r="653" spans="1:9">
      <c r="A653" s="4"/>
      <c r="B653" s="4"/>
      <c r="C653" s="4"/>
      <c r="D653" s="4"/>
      <c r="E653" s="4"/>
      <c r="F653" s="4"/>
      <c r="G653" s="4"/>
      <c r="H653" s="4"/>
      <c r="I653" s="4"/>
    </row>
    <row r="654" spans="1:9">
      <c r="A654" s="4"/>
      <c r="B654" s="4"/>
      <c r="C654" s="4"/>
      <c r="D654" s="4"/>
      <c r="E654" s="4"/>
      <c r="F654" s="4"/>
      <c r="G654" s="4"/>
      <c r="H654" s="4"/>
      <c r="I654" s="4"/>
    </row>
    <row r="655" spans="1:9">
      <c r="A655" s="4"/>
      <c r="B655" s="4"/>
      <c r="C655" s="4"/>
      <c r="D655" s="4"/>
      <c r="E655" s="4"/>
      <c r="F655" s="4"/>
      <c r="G655" s="4"/>
      <c r="H655" s="4"/>
      <c r="I655" s="4"/>
    </row>
    <row r="656" spans="1:9">
      <c r="A656" s="4"/>
      <c r="B656" s="4"/>
      <c r="C656" s="4"/>
      <c r="D656" s="4"/>
      <c r="E656" s="4"/>
      <c r="F656" s="4"/>
      <c r="G656" s="4"/>
      <c r="H656" s="4"/>
      <c r="I656" s="4"/>
    </row>
    <row r="657" spans="1:9">
      <c r="A657" s="4"/>
      <c r="B657" s="4"/>
      <c r="C657" s="4"/>
      <c r="D657" s="4"/>
      <c r="E657" s="4"/>
      <c r="F657" s="4"/>
      <c r="G657" s="4"/>
      <c r="H657" s="4"/>
      <c r="I657" s="4"/>
    </row>
    <row r="658" spans="1:9">
      <c r="A658" s="4"/>
      <c r="B658" s="4"/>
      <c r="C658" s="4"/>
      <c r="D658" s="4"/>
      <c r="E658" s="4"/>
      <c r="F658" s="4"/>
      <c r="G658" s="4"/>
      <c r="H658" s="4"/>
      <c r="I658" s="4"/>
    </row>
    <row r="659" spans="1:9">
      <c r="A659" s="4"/>
      <c r="B659" s="4"/>
      <c r="C659" s="4"/>
      <c r="D659" s="4"/>
      <c r="E659" s="4"/>
      <c r="F659" s="4"/>
      <c r="G659" s="4"/>
      <c r="H659" s="4"/>
      <c r="I659" s="4"/>
    </row>
    <row r="660" spans="1:9">
      <c r="A660" s="4"/>
      <c r="B660" s="4"/>
      <c r="C660" s="4"/>
      <c r="D660" s="4"/>
      <c r="E660" s="4"/>
      <c r="F660" s="4"/>
      <c r="G660" s="4"/>
      <c r="H660" s="4"/>
      <c r="I660" s="4"/>
    </row>
    <row r="661" spans="1:9">
      <c r="A661" s="4"/>
      <c r="B661" s="4"/>
      <c r="C661" s="4"/>
      <c r="D661" s="4"/>
      <c r="E661" s="4"/>
      <c r="F661" s="4"/>
      <c r="G661" s="4"/>
      <c r="H661" s="4"/>
      <c r="I661" s="4"/>
    </row>
    <row r="662" spans="1:9">
      <c r="A662" s="4"/>
      <c r="B662" s="4"/>
      <c r="C662" s="4"/>
      <c r="D662" s="4"/>
      <c r="E662" s="4"/>
      <c r="F662" s="4"/>
      <c r="G662" s="4"/>
      <c r="H662" s="4"/>
      <c r="I662" s="4"/>
    </row>
    <row r="663" spans="1:9">
      <c r="A663" s="4"/>
      <c r="B663" s="4"/>
      <c r="C663" s="4"/>
      <c r="D663" s="4"/>
      <c r="E663" s="4"/>
      <c r="F663" s="4"/>
      <c r="G663" s="4"/>
      <c r="H663" s="4"/>
      <c r="I663" s="4"/>
    </row>
    <row r="664" spans="1:9">
      <c r="A664" s="4"/>
      <c r="B664" s="4"/>
      <c r="C664" s="4"/>
      <c r="D664" s="4"/>
      <c r="E664" s="4"/>
      <c r="F664" s="4"/>
      <c r="G664" s="4"/>
      <c r="H664" s="4"/>
      <c r="I664" s="4"/>
    </row>
    <row r="665" spans="1:9">
      <c r="A665" s="4"/>
      <c r="B665" s="4"/>
      <c r="C665" s="4"/>
      <c r="D665" s="4"/>
      <c r="E665" s="4"/>
      <c r="F665" s="4"/>
      <c r="G665" s="4"/>
      <c r="H665" s="4"/>
      <c r="I665" s="4"/>
    </row>
    <row r="666" spans="1:9">
      <c r="A666" s="4"/>
      <c r="B666" s="4"/>
      <c r="C666" s="4"/>
      <c r="D666" s="4"/>
      <c r="E666" s="4"/>
      <c r="F666" s="4"/>
      <c r="G666" s="4"/>
      <c r="H666" s="4"/>
      <c r="I666" s="4"/>
    </row>
    <row r="667" spans="1:9">
      <c r="A667" s="4"/>
      <c r="B667" s="4"/>
      <c r="C667" s="4"/>
      <c r="D667" s="4"/>
      <c r="E667" s="4"/>
      <c r="F667" s="4"/>
      <c r="G667" s="4"/>
      <c r="H667" s="4"/>
      <c r="I667" s="4"/>
    </row>
    <row r="668" spans="1:9">
      <c r="A668" s="4"/>
      <c r="B668" s="4"/>
      <c r="C668" s="4"/>
      <c r="D668" s="4"/>
      <c r="E668" s="4"/>
      <c r="F668" s="4"/>
      <c r="G668" s="4"/>
      <c r="H668" s="4"/>
      <c r="I668" s="4"/>
    </row>
    <row r="669" spans="1:9">
      <c r="A669" s="4"/>
      <c r="B669" s="4"/>
      <c r="C669" s="4"/>
      <c r="D669" s="4"/>
      <c r="E669" s="4"/>
      <c r="F669" s="4"/>
      <c r="G669" s="4"/>
      <c r="H669" s="4"/>
      <c r="I669" s="4"/>
    </row>
    <row r="670" spans="1:9">
      <c r="A670" s="4"/>
      <c r="B670" s="4"/>
      <c r="C670" s="4"/>
      <c r="D670" s="4"/>
      <c r="E670" s="4"/>
      <c r="F670" s="4"/>
      <c r="G670" s="4"/>
      <c r="H670" s="4"/>
      <c r="I670" s="4"/>
    </row>
    <row r="671" spans="1:9">
      <c r="A671" s="4"/>
      <c r="B671" s="4"/>
      <c r="C671" s="4"/>
      <c r="D671" s="4"/>
      <c r="E671" s="4"/>
      <c r="F671" s="4"/>
      <c r="G671" s="4"/>
      <c r="H671" s="4"/>
      <c r="I671" s="4"/>
    </row>
    <row r="672" spans="1:9">
      <c r="A672" s="4"/>
      <c r="B672" s="4"/>
      <c r="C672" s="4"/>
      <c r="D672" s="4"/>
      <c r="E672" s="4"/>
      <c r="F672" s="4"/>
      <c r="G672" s="4"/>
      <c r="H672" s="4"/>
      <c r="I672" s="4"/>
    </row>
    <row r="673" spans="1:9">
      <c r="A673" s="4"/>
      <c r="B673" s="4"/>
      <c r="C673" s="4"/>
      <c r="D673" s="4"/>
      <c r="E673" s="4"/>
      <c r="F673" s="4"/>
      <c r="G673" s="4"/>
      <c r="H673" s="4"/>
      <c r="I673" s="4"/>
    </row>
    <row r="674" spans="1:9">
      <c r="A674" s="4"/>
      <c r="B674" s="4"/>
      <c r="C674" s="4"/>
      <c r="D674" s="4"/>
      <c r="E674" s="4"/>
      <c r="F674" s="4"/>
      <c r="G674" s="4"/>
      <c r="H674" s="4"/>
      <c r="I674" s="4"/>
    </row>
    <row r="675" spans="1:9">
      <c r="A675" s="4"/>
      <c r="B675" s="4"/>
      <c r="C675" s="4"/>
      <c r="D675" s="4"/>
      <c r="E675" s="4"/>
      <c r="F675" s="4"/>
      <c r="G675" s="4"/>
      <c r="H675" s="4"/>
      <c r="I675" s="4"/>
    </row>
    <row r="676" spans="1:9">
      <c r="A676" s="4"/>
      <c r="B676" s="4"/>
      <c r="C676" s="4"/>
      <c r="D676" s="4"/>
      <c r="E676" s="4"/>
      <c r="F676" s="4"/>
      <c r="G676" s="4"/>
      <c r="H676" s="4"/>
      <c r="I676" s="4"/>
    </row>
    <row r="677" spans="1:9">
      <c r="A677" s="4"/>
      <c r="B677" s="4"/>
      <c r="C677" s="4"/>
      <c r="D677" s="4"/>
      <c r="E677" s="4"/>
      <c r="F677" s="4"/>
      <c r="G677" s="4"/>
      <c r="H677" s="4"/>
      <c r="I677" s="4"/>
    </row>
    <row r="678" spans="1:9">
      <c r="A678" s="4"/>
      <c r="B678" s="4"/>
      <c r="C678" s="4"/>
      <c r="D678" s="4"/>
      <c r="E678" s="4"/>
      <c r="F678" s="4"/>
      <c r="G678" s="4"/>
      <c r="H678" s="4"/>
      <c r="I678" s="4"/>
    </row>
    <row r="679" spans="1:9">
      <c r="A679" s="4"/>
      <c r="B679" s="4"/>
      <c r="C679" s="4"/>
      <c r="D679" s="4"/>
      <c r="E679" s="4"/>
      <c r="F679" s="4"/>
      <c r="G679" s="4"/>
      <c r="H679" s="4"/>
      <c r="I679" s="4"/>
    </row>
    <row r="680" spans="1:9">
      <c r="A680" s="4"/>
      <c r="B680" s="4"/>
      <c r="C680" s="4"/>
      <c r="D680" s="4"/>
      <c r="E680" s="4"/>
      <c r="F680" s="4"/>
      <c r="G680" s="4"/>
      <c r="H680" s="4"/>
      <c r="I680" s="4"/>
    </row>
    <row r="681" spans="1:9">
      <c r="A681" s="4"/>
      <c r="B681" s="4"/>
      <c r="C681" s="4"/>
      <c r="D681" s="4"/>
      <c r="E681" s="4"/>
      <c r="F681" s="4"/>
      <c r="G681" s="4"/>
      <c r="H681" s="4"/>
      <c r="I681" s="4"/>
    </row>
    <row r="682" spans="1:9">
      <c r="A682" s="4"/>
      <c r="B682" s="4"/>
      <c r="C682" s="4"/>
      <c r="D682" s="4"/>
      <c r="E682" s="4"/>
      <c r="F682" s="4"/>
      <c r="G682" s="4"/>
      <c r="H682" s="4"/>
      <c r="I682" s="4"/>
    </row>
    <row r="683" spans="1:9">
      <c r="A683" s="4"/>
      <c r="B683" s="4"/>
      <c r="C683" s="4"/>
      <c r="D683" s="4"/>
      <c r="E683" s="4"/>
      <c r="F683" s="4"/>
      <c r="G683" s="4"/>
      <c r="H683" s="4"/>
      <c r="I683" s="4"/>
    </row>
    <row r="684" spans="1:9">
      <c r="A684" s="4"/>
      <c r="B684" s="4"/>
      <c r="C684" s="4"/>
      <c r="D684" s="4"/>
      <c r="E684" s="4"/>
      <c r="F684" s="4"/>
      <c r="G684" s="4"/>
      <c r="H684" s="4"/>
      <c r="I684" s="4"/>
    </row>
    <row r="685" spans="1:9">
      <c r="A685" s="4"/>
      <c r="B685" s="4"/>
      <c r="C685" s="4"/>
      <c r="D685" s="4"/>
      <c r="E685" s="4"/>
      <c r="F685" s="4"/>
      <c r="G685" s="4"/>
      <c r="H685" s="4"/>
      <c r="I685" s="4"/>
    </row>
    <row r="686" spans="1:9">
      <c r="A686" s="4"/>
      <c r="B686" s="4"/>
      <c r="C686" s="4"/>
      <c r="D686" s="4"/>
      <c r="E686" s="4"/>
      <c r="F686" s="4"/>
      <c r="G686" s="4"/>
      <c r="H686" s="4"/>
      <c r="I686" s="4"/>
    </row>
    <row r="687" spans="1:9">
      <c r="A687" s="4"/>
      <c r="B687" s="4"/>
      <c r="C687" s="4"/>
      <c r="D687" s="4"/>
      <c r="E687" s="4"/>
      <c r="F687" s="4"/>
      <c r="G687" s="4"/>
      <c r="H687" s="4"/>
      <c r="I687" s="4"/>
    </row>
    <row r="688" spans="1:9">
      <c r="A688" s="4"/>
      <c r="B688" s="4"/>
      <c r="C688" s="4"/>
      <c r="D688" s="4"/>
      <c r="E688" s="4"/>
      <c r="F688" s="4"/>
      <c r="G688" s="4"/>
      <c r="H688" s="4"/>
      <c r="I688" s="4"/>
    </row>
    <row r="689" spans="1:9">
      <c r="A689" s="4"/>
      <c r="B689" s="4"/>
      <c r="C689" s="4"/>
      <c r="D689" s="4"/>
      <c r="E689" s="4"/>
      <c r="F689" s="4"/>
      <c r="G689" s="4"/>
      <c r="H689" s="4"/>
      <c r="I689" s="4"/>
    </row>
    <row r="690" spans="1:9">
      <c r="A690" s="4"/>
      <c r="B690" s="4"/>
      <c r="C690" s="4"/>
      <c r="D690" s="4"/>
      <c r="E690" s="4"/>
      <c r="F690" s="4"/>
      <c r="G690" s="4"/>
      <c r="H690" s="4"/>
      <c r="I690" s="4"/>
    </row>
    <row r="691" spans="1:9">
      <c r="A691" s="4"/>
      <c r="B691" s="4"/>
      <c r="C691" s="4"/>
      <c r="D691" s="4"/>
      <c r="E691" s="4"/>
      <c r="F691" s="4"/>
      <c r="G691" s="4"/>
      <c r="H691" s="4"/>
      <c r="I691" s="4"/>
    </row>
    <row r="692" spans="1:9">
      <c r="A692" s="4"/>
      <c r="B692" s="4"/>
      <c r="C692" s="4"/>
      <c r="D692" s="4"/>
      <c r="E692" s="4"/>
      <c r="F692" s="4"/>
      <c r="G692" s="4"/>
      <c r="H692" s="4"/>
      <c r="I692" s="4"/>
    </row>
    <row r="693" spans="1:9">
      <c r="A693" s="4"/>
      <c r="B693" s="4"/>
      <c r="C693" s="4"/>
      <c r="D693" s="4"/>
      <c r="E693" s="4"/>
      <c r="F693" s="4"/>
      <c r="G693" s="4"/>
      <c r="H693" s="4"/>
      <c r="I693" s="4"/>
    </row>
    <row r="694" spans="1:9">
      <c r="A694" s="4"/>
      <c r="B694" s="4"/>
      <c r="C694" s="4"/>
      <c r="D694" s="4"/>
      <c r="E694" s="4"/>
      <c r="F694" s="4"/>
      <c r="G694" s="4"/>
      <c r="H694" s="4"/>
      <c r="I694" s="4"/>
    </row>
    <row r="695" spans="1:9">
      <c r="A695" s="4"/>
      <c r="B695" s="4"/>
      <c r="C695" s="4"/>
      <c r="D695" s="4"/>
      <c r="E695" s="4"/>
      <c r="F695" s="4"/>
      <c r="G695" s="4"/>
      <c r="H695" s="4"/>
      <c r="I695" s="4"/>
    </row>
    <row r="696" spans="1:9">
      <c r="A696" s="4"/>
      <c r="B696" s="4"/>
      <c r="C696" s="4"/>
      <c r="D696" s="4"/>
      <c r="E696" s="4"/>
      <c r="F696" s="4"/>
      <c r="G696" s="4"/>
      <c r="H696" s="4"/>
      <c r="I696" s="4"/>
    </row>
    <row r="697" spans="1:9">
      <c r="A697" s="4"/>
      <c r="B697" s="4"/>
      <c r="C697" s="4"/>
      <c r="D697" s="4"/>
      <c r="E697" s="4"/>
      <c r="F697" s="4"/>
      <c r="G697" s="4"/>
      <c r="H697" s="4"/>
      <c r="I697" s="4"/>
    </row>
    <row r="698" spans="1:9">
      <c r="A698" s="4"/>
      <c r="B698" s="4"/>
      <c r="C698" s="4"/>
      <c r="D698" s="4"/>
      <c r="E698" s="4"/>
      <c r="F698" s="4"/>
      <c r="G698" s="4"/>
      <c r="H698" s="4"/>
      <c r="I698" s="4"/>
    </row>
    <row r="699" spans="1:9">
      <c r="A699" s="4"/>
      <c r="B699" s="4"/>
      <c r="C699" s="4"/>
      <c r="D699" s="4"/>
      <c r="E699" s="4"/>
      <c r="F699" s="4"/>
      <c r="G699" s="4"/>
      <c r="H699" s="4"/>
      <c r="I699" s="4"/>
    </row>
    <row r="700" spans="1:9">
      <c r="A700" s="4"/>
      <c r="B700" s="4"/>
      <c r="C700" s="4"/>
      <c r="D700" s="4"/>
      <c r="E700" s="4"/>
      <c r="F700" s="4"/>
      <c r="G700" s="4"/>
      <c r="H700" s="4"/>
      <c r="I700" s="4"/>
    </row>
    <row r="701" spans="1:9">
      <c r="A701" s="4"/>
      <c r="B701" s="4"/>
      <c r="C701" s="4"/>
      <c r="D701" s="4"/>
      <c r="E701" s="4"/>
      <c r="F701" s="4"/>
      <c r="G701" s="4"/>
      <c r="H701" s="4"/>
      <c r="I701" s="4"/>
    </row>
    <row r="702" spans="1:9">
      <c r="A702" s="4"/>
      <c r="B702" s="4"/>
      <c r="C702" s="4"/>
      <c r="D702" s="4"/>
      <c r="E702" s="4"/>
      <c r="F702" s="4"/>
      <c r="G702" s="4"/>
      <c r="H702" s="4"/>
      <c r="I702" s="4"/>
    </row>
    <row r="703" spans="1:9">
      <c r="A703" s="4"/>
      <c r="B703" s="4"/>
      <c r="C703" s="4"/>
      <c r="D703" s="4"/>
      <c r="E703" s="4"/>
      <c r="F703" s="4"/>
      <c r="G703" s="4"/>
      <c r="H703" s="4"/>
      <c r="I703" s="4"/>
    </row>
    <row r="704" spans="1:9">
      <c r="A704" s="4"/>
      <c r="B704" s="4"/>
      <c r="C704" s="4"/>
      <c r="D704" s="4"/>
      <c r="E704" s="4"/>
      <c r="F704" s="4"/>
      <c r="G704" s="4"/>
      <c r="H704" s="4"/>
      <c r="I704" s="4"/>
    </row>
    <row r="705" spans="1:9">
      <c r="A705" s="4"/>
      <c r="B705" s="4"/>
      <c r="C705" s="4"/>
      <c r="D705" s="4"/>
      <c r="E705" s="4"/>
      <c r="F705" s="4"/>
      <c r="G705" s="4"/>
      <c r="H705" s="4"/>
      <c r="I705" s="4"/>
    </row>
    <row r="706" spans="1:9">
      <c r="A706" s="4"/>
      <c r="B706" s="4"/>
      <c r="C706" s="4"/>
      <c r="D706" s="4"/>
      <c r="E706" s="4"/>
      <c r="F706" s="4"/>
      <c r="G706" s="4"/>
      <c r="H706" s="4"/>
      <c r="I706" s="4"/>
    </row>
    <row r="707" spans="1:9">
      <c r="A707" s="4"/>
      <c r="B707" s="4"/>
      <c r="C707" s="4"/>
      <c r="D707" s="4"/>
      <c r="E707" s="4"/>
      <c r="F707" s="4"/>
      <c r="G707" s="4"/>
      <c r="H707" s="4"/>
      <c r="I707" s="4"/>
    </row>
    <row r="708" spans="1:9">
      <c r="A708" s="4"/>
      <c r="B708" s="4"/>
      <c r="C708" s="4"/>
      <c r="D708" s="4"/>
      <c r="E708" s="4"/>
      <c r="F708" s="4"/>
      <c r="G708" s="4"/>
      <c r="H708" s="4"/>
      <c r="I708" s="4"/>
    </row>
    <row r="709" spans="1:9">
      <c r="A709" s="4"/>
      <c r="B709" s="4"/>
      <c r="C709" s="4"/>
      <c r="D709" s="4"/>
      <c r="E709" s="4"/>
      <c r="F709" s="4"/>
      <c r="G709" s="4"/>
      <c r="H709" s="4"/>
      <c r="I709" s="4"/>
    </row>
    <row r="710" spans="1:9">
      <c r="A710" s="4"/>
      <c r="B710" s="4"/>
      <c r="C710" s="4"/>
      <c r="D710" s="4"/>
      <c r="E710" s="4"/>
      <c r="F710" s="4"/>
      <c r="G710" s="4"/>
      <c r="H710" s="4"/>
      <c r="I710" s="4"/>
    </row>
    <row r="711" spans="1:9">
      <c r="A711" s="4"/>
      <c r="B711" s="4"/>
      <c r="C711" s="4"/>
      <c r="D711" s="4"/>
      <c r="E711" s="4"/>
      <c r="F711" s="4"/>
      <c r="G711" s="4"/>
      <c r="H711" s="4"/>
      <c r="I711" s="4"/>
    </row>
    <row r="712" spans="1:9">
      <c r="A712" s="4"/>
      <c r="B712" s="4"/>
      <c r="C712" s="4"/>
      <c r="D712" s="4"/>
      <c r="E712" s="4"/>
      <c r="F712" s="4"/>
      <c r="G712" s="4"/>
      <c r="H712" s="4"/>
      <c r="I712" s="4"/>
    </row>
    <row r="713" spans="1:9">
      <c r="A713" s="4"/>
      <c r="B713" s="4"/>
      <c r="C713" s="4"/>
      <c r="D713" s="4"/>
      <c r="E713" s="4"/>
      <c r="F713" s="4"/>
      <c r="G713" s="4"/>
      <c r="H713" s="4"/>
      <c r="I713" s="4"/>
    </row>
    <row r="714" spans="1:9">
      <c r="A714" s="4"/>
      <c r="B714" s="4"/>
      <c r="C714" s="4"/>
      <c r="D714" s="4"/>
      <c r="E714" s="4"/>
      <c r="F714" s="4"/>
      <c r="G714" s="4"/>
      <c r="H714" s="4"/>
      <c r="I714" s="4"/>
    </row>
    <row r="715" spans="1:9">
      <c r="A715" s="4"/>
      <c r="B715" s="4"/>
      <c r="C715" s="4"/>
      <c r="D715" s="4"/>
      <c r="E715" s="4"/>
      <c r="F715" s="4"/>
      <c r="G715" s="4"/>
      <c r="H715" s="4"/>
      <c r="I715" s="4"/>
    </row>
    <row r="716" spans="1:9">
      <c r="A716" s="4"/>
      <c r="B716" s="4"/>
      <c r="C716" s="4"/>
      <c r="D716" s="4"/>
      <c r="E716" s="4"/>
      <c r="F716" s="4"/>
      <c r="G716" s="4"/>
      <c r="H716" s="4"/>
      <c r="I716" s="4"/>
    </row>
    <row r="717" spans="1:9">
      <c r="A717" s="4"/>
      <c r="B717" s="4"/>
      <c r="C717" s="4"/>
      <c r="D717" s="4"/>
      <c r="E717" s="4"/>
      <c r="F717" s="4"/>
      <c r="G717" s="4"/>
      <c r="H717" s="4"/>
      <c r="I717" s="4"/>
    </row>
    <row r="718" spans="1:9">
      <c r="A718" s="4"/>
      <c r="B718" s="4"/>
      <c r="C718" s="4"/>
      <c r="D718" s="4"/>
      <c r="E718" s="4"/>
      <c r="F718" s="4"/>
      <c r="G718" s="4"/>
      <c r="H718" s="4"/>
      <c r="I718" s="4"/>
    </row>
    <row r="719" spans="1:9">
      <c r="A719" s="4"/>
      <c r="B719" s="4"/>
      <c r="C719" s="4"/>
      <c r="D719" s="4"/>
      <c r="E719" s="4"/>
      <c r="F719" s="4"/>
      <c r="G719" s="4"/>
      <c r="H719" s="4"/>
      <c r="I719" s="4"/>
    </row>
    <row r="720" spans="1:9">
      <c r="A720" s="4"/>
      <c r="B720" s="4"/>
      <c r="C720" s="4"/>
      <c r="D720" s="4"/>
      <c r="E720" s="4"/>
      <c r="F720" s="4"/>
      <c r="G720" s="4"/>
      <c r="H720" s="4"/>
      <c r="I720" s="4"/>
    </row>
    <row r="721" spans="1:9">
      <c r="A721" s="4"/>
      <c r="B721" s="4"/>
      <c r="C721" s="4"/>
      <c r="D721" s="4"/>
      <c r="E721" s="4"/>
      <c r="F721" s="4"/>
      <c r="G721" s="4"/>
      <c r="H721" s="4"/>
      <c r="I721" s="4"/>
    </row>
    <row r="722" spans="1:9">
      <c r="A722" s="4"/>
      <c r="B722" s="4"/>
      <c r="C722" s="4"/>
      <c r="D722" s="4"/>
      <c r="E722" s="4"/>
      <c r="F722" s="4"/>
      <c r="G722" s="4"/>
      <c r="H722" s="4"/>
      <c r="I722" s="4"/>
    </row>
    <row r="723" spans="1:9">
      <c r="A723" s="4"/>
      <c r="B723" s="4"/>
      <c r="C723" s="4"/>
      <c r="D723" s="4"/>
      <c r="E723" s="4"/>
      <c r="F723" s="4"/>
      <c r="G723" s="4"/>
      <c r="H723" s="4"/>
      <c r="I723" s="4"/>
    </row>
    <row r="724" spans="1:9">
      <c r="A724" s="4"/>
      <c r="B724" s="4"/>
      <c r="C724" s="4"/>
      <c r="D724" s="4"/>
      <c r="E724" s="4"/>
      <c r="F724" s="4"/>
      <c r="G724" s="4"/>
      <c r="H724" s="4"/>
      <c r="I724" s="4"/>
    </row>
    <row r="725" spans="1:9">
      <c r="A725" s="4"/>
      <c r="B725" s="4"/>
      <c r="C725" s="4"/>
      <c r="D725" s="4"/>
      <c r="E725" s="4"/>
      <c r="F725" s="4"/>
      <c r="G725" s="4"/>
      <c r="H725" s="4"/>
      <c r="I725" s="4"/>
    </row>
    <row r="726" spans="1:9">
      <c r="A726" s="4"/>
      <c r="B726" s="4"/>
      <c r="C726" s="4"/>
      <c r="D726" s="4"/>
      <c r="E726" s="4"/>
      <c r="F726" s="4"/>
      <c r="G726" s="4"/>
      <c r="H726" s="4"/>
      <c r="I726" s="4"/>
    </row>
    <row r="727" spans="1:9">
      <c r="A727" s="4"/>
      <c r="B727" s="4"/>
      <c r="C727" s="4"/>
      <c r="D727" s="4"/>
      <c r="E727" s="4"/>
      <c r="F727" s="4"/>
      <c r="G727" s="4"/>
      <c r="H727" s="4"/>
      <c r="I727" s="4"/>
    </row>
    <row r="728" spans="1:9">
      <c r="A728" s="4"/>
      <c r="B728" s="4"/>
      <c r="C728" s="4"/>
      <c r="D728" s="4"/>
      <c r="E728" s="4"/>
      <c r="F728" s="4"/>
      <c r="G728" s="4"/>
      <c r="H728" s="4"/>
      <c r="I728" s="4"/>
    </row>
    <row r="729" spans="1:9">
      <c r="A729" s="4"/>
      <c r="B729" s="4"/>
      <c r="C729" s="4"/>
      <c r="D729" s="4"/>
      <c r="E729" s="4"/>
      <c r="F729" s="4"/>
      <c r="G729" s="4"/>
      <c r="H729" s="4"/>
      <c r="I729" s="4"/>
    </row>
    <row r="730" spans="1:9">
      <c r="A730" s="4"/>
      <c r="B730" s="4"/>
      <c r="C730" s="4"/>
      <c r="D730" s="4"/>
      <c r="E730" s="4"/>
      <c r="F730" s="4"/>
      <c r="G730" s="4"/>
      <c r="H730" s="4"/>
      <c r="I730" s="4"/>
    </row>
    <row r="731" spans="1:9">
      <c r="A731" s="4"/>
      <c r="B731" s="4"/>
      <c r="C731" s="4"/>
      <c r="D731" s="4"/>
      <c r="E731" s="4"/>
      <c r="F731" s="4"/>
      <c r="G731" s="4"/>
      <c r="H731" s="4"/>
      <c r="I731" s="4"/>
    </row>
    <row r="732" spans="1:9">
      <c r="A732" s="4"/>
      <c r="B732" s="4"/>
      <c r="C732" s="4"/>
      <c r="D732" s="4"/>
      <c r="E732" s="4"/>
      <c r="F732" s="4"/>
      <c r="G732" s="4"/>
      <c r="H732" s="4"/>
      <c r="I732" s="4"/>
    </row>
    <row r="733" spans="1:9">
      <c r="A733" s="4"/>
      <c r="B733" s="4"/>
      <c r="C733" s="4"/>
      <c r="D733" s="4"/>
      <c r="E733" s="4"/>
      <c r="F733" s="4"/>
      <c r="G733" s="4"/>
      <c r="H733" s="4"/>
      <c r="I733" s="4"/>
    </row>
    <row r="734" spans="1:9">
      <c r="A734" s="4"/>
      <c r="B734" s="4"/>
      <c r="C734" s="4"/>
      <c r="D734" s="4"/>
      <c r="E734" s="4"/>
      <c r="F734" s="4"/>
      <c r="G734" s="4"/>
      <c r="H734" s="4"/>
      <c r="I734" s="4"/>
    </row>
    <row r="735" spans="1:9">
      <c r="A735" s="4"/>
      <c r="B735" s="4"/>
      <c r="C735" s="4"/>
      <c r="D735" s="4"/>
      <c r="E735" s="4"/>
      <c r="F735" s="4"/>
      <c r="G735" s="4"/>
      <c r="H735" s="4"/>
      <c r="I735" s="4"/>
    </row>
    <row r="736" spans="1:9">
      <c r="A736" s="4"/>
      <c r="B736" s="4"/>
      <c r="C736" s="4"/>
      <c r="D736" s="4"/>
      <c r="E736" s="4"/>
      <c r="F736" s="4"/>
      <c r="G736" s="4"/>
      <c r="H736" s="4"/>
      <c r="I736" s="4"/>
    </row>
    <row r="737" spans="1:9">
      <c r="A737" s="4"/>
      <c r="B737" s="4"/>
      <c r="C737" s="4"/>
      <c r="D737" s="4"/>
      <c r="E737" s="4"/>
      <c r="F737" s="4"/>
      <c r="G737" s="4"/>
      <c r="H737" s="4"/>
      <c r="I737" s="4"/>
    </row>
    <row r="738" spans="1:9">
      <c r="A738" s="4"/>
      <c r="B738" s="4"/>
      <c r="C738" s="4"/>
      <c r="D738" s="4"/>
      <c r="E738" s="4"/>
      <c r="F738" s="4"/>
      <c r="G738" s="4"/>
      <c r="H738" s="4"/>
      <c r="I738" s="4"/>
    </row>
    <row r="739" spans="1:9">
      <c r="A739" s="4"/>
      <c r="B739" s="4"/>
      <c r="C739" s="4"/>
      <c r="D739" s="4"/>
      <c r="E739" s="4"/>
      <c r="F739" s="4"/>
      <c r="G739" s="4"/>
      <c r="H739" s="4"/>
      <c r="I739" s="4"/>
    </row>
    <row r="740" spans="1:9">
      <c r="A740" s="4"/>
      <c r="B740" s="4"/>
      <c r="C740" s="4"/>
      <c r="D740" s="4"/>
      <c r="E740" s="4"/>
      <c r="F740" s="4"/>
      <c r="G740" s="4"/>
      <c r="H740" s="4"/>
      <c r="I740" s="4"/>
    </row>
    <row r="741" spans="1:9">
      <c r="A741" s="4"/>
      <c r="B741" s="4"/>
      <c r="C741" s="4"/>
      <c r="D741" s="4"/>
      <c r="E741" s="4"/>
      <c r="F741" s="4"/>
      <c r="G741" s="4"/>
      <c r="H741" s="4"/>
      <c r="I741" s="4"/>
    </row>
    <row r="742" spans="1:9">
      <c r="A742" s="4"/>
      <c r="B742" s="4"/>
      <c r="C742" s="4"/>
      <c r="D742" s="4"/>
      <c r="E742" s="4"/>
      <c r="F742" s="4"/>
      <c r="G742" s="4"/>
      <c r="H742" s="4"/>
      <c r="I742" s="4"/>
    </row>
    <row r="743" spans="1:9">
      <c r="A743" s="4"/>
      <c r="B743" s="4"/>
      <c r="C743" s="4"/>
      <c r="D743" s="4"/>
      <c r="E743" s="4"/>
      <c r="F743" s="4"/>
      <c r="G743" s="4"/>
      <c r="H743" s="4"/>
      <c r="I743" s="4"/>
    </row>
    <row r="744" spans="1:9">
      <c r="A744" s="4"/>
      <c r="B744" s="4"/>
      <c r="C744" s="4"/>
      <c r="D744" s="4"/>
      <c r="E744" s="4"/>
      <c r="F744" s="4"/>
      <c r="G744" s="4"/>
      <c r="H744" s="4"/>
      <c r="I744" s="4"/>
    </row>
    <row r="745" spans="1:9">
      <c r="A745" s="4"/>
      <c r="B745" s="4"/>
      <c r="C745" s="4"/>
      <c r="D745" s="4"/>
      <c r="E745" s="4"/>
      <c r="F745" s="4"/>
      <c r="G745" s="4"/>
      <c r="H745" s="4"/>
      <c r="I745" s="4"/>
    </row>
    <row r="746" spans="1:9">
      <c r="A746" s="4"/>
      <c r="B746" s="4"/>
      <c r="C746" s="4"/>
      <c r="D746" s="4"/>
      <c r="E746" s="4"/>
      <c r="F746" s="4"/>
      <c r="G746" s="4"/>
      <c r="H746" s="4"/>
      <c r="I746" s="4"/>
    </row>
    <row r="747" spans="1:9">
      <c r="A747" s="4"/>
      <c r="B747" s="4"/>
      <c r="C747" s="4"/>
      <c r="D747" s="4"/>
      <c r="E747" s="4"/>
      <c r="F747" s="4"/>
      <c r="G747" s="4"/>
      <c r="H747" s="4"/>
      <c r="I747" s="4"/>
    </row>
    <row r="748" spans="1:9">
      <c r="A748" s="4"/>
      <c r="B748" s="4"/>
      <c r="C748" s="4"/>
      <c r="D748" s="4"/>
      <c r="E748" s="4"/>
      <c r="F748" s="4"/>
      <c r="G748" s="4"/>
      <c r="H748" s="4"/>
      <c r="I748" s="4"/>
    </row>
    <row r="749" spans="1:9">
      <c r="A749" s="4"/>
      <c r="B749" s="4"/>
      <c r="C749" s="4"/>
      <c r="D749" s="4"/>
      <c r="E749" s="4"/>
      <c r="F749" s="4"/>
      <c r="G749" s="4"/>
      <c r="H749" s="4"/>
      <c r="I749" s="4"/>
    </row>
    <row r="750" spans="1:9">
      <c r="A750" s="4"/>
      <c r="B750" s="4"/>
      <c r="C750" s="4"/>
      <c r="D750" s="4"/>
      <c r="E750" s="4"/>
      <c r="F750" s="4"/>
      <c r="G750" s="4"/>
      <c r="H750" s="4"/>
      <c r="I750" s="4"/>
    </row>
    <row r="751" spans="1:9">
      <c r="A751" s="4"/>
      <c r="B751" s="4"/>
      <c r="C751" s="4"/>
      <c r="D751" s="4"/>
      <c r="E751" s="4"/>
      <c r="F751" s="4"/>
      <c r="G751" s="4"/>
      <c r="H751" s="4"/>
      <c r="I751" s="4"/>
    </row>
    <row r="752" spans="1:9">
      <c r="A752" s="4"/>
      <c r="B752" s="4"/>
      <c r="C752" s="4"/>
      <c r="D752" s="4"/>
      <c r="E752" s="4"/>
      <c r="F752" s="4"/>
      <c r="G752" s="4"/>
      <c r="H752" s="4"/>
      <c r="I752" s="4"/>
    </row>
    <row r="753" spans="1:9">
      <c r="A753" s="4"/>
      <c r="B753" s="4"/>
      <c r="C753" s="4"/>
      <c r="D753" s="4"/>
      <c r="E753" s="4"/>
      <c r="F753" s="4"/>
      <c r="G753" s="4"/>
      <c r="H753" s="4"/>
      <c r="I753" s="4"/>
    </row>
    <row r="754" spans="1:9">
      <c r="A754" s="4"/>
      <c r="B754" s="4"/>
      <c r="C754" s="4"/>
      <c r="D754" s="4"/>
      <c r="E754" s="4"/>
      <c r="F754" s="4"/>
      <c r="G754" s="4"/>
      <c r="H754" s="4"/>
      <c r="I754" s="4"/>
    </row>
    <row r="755" spans="1:9">
      <c r="A755" s="4"/>
      <c r="B755" s="4"/>
      <c r="C755" s="4"/>
      <c r="D755" s="4"/>
      <c r="E755" s="4"/>
      <c r="F755" s="4"/>
      <c r="G755" s="4"/>
      <c r="H755" s="4"/>
      <c r="I755" s="4"/>
    </row>
    <row r="756" spans="1:9">
      <c r="A756" s="4"/>
      <c r="B756" s="4"/>
      <c r="C756" s="4"/>
      <c r="D756" s="4"/>
      <c r="E756" s="4"/>
      <c r="F756" s="4"/>
      <c r="G756" s="4"/>
      <c r="H756" s="4"/>
      <c r="I756" s="4"/>
    </row>
    <row r="757" spans="1:9">
      <c r="A757" s="4"/>
      <c r="B757" s="4"/>
      <c r="C757" s="4"/>
      <c r="D757" s="4"/>
      <c r="E757" s="4"/>
      <c r="F757" s="4"/>
      <c r="G757" s="4"/>
      <c r="H757" s="4"/>
      <c r="I757" s="4"/>
    </row>
    <row r="758" spans="1:9">
      <c r="A758" s="4"/>
      <c r="B758" s="4"/>
      <c r="C758" s="4"/>
      <c r="D758" s="4"/>
      <c r="E758" s="4"/>
      <c r="F758" s="4"/>
      <c r="G758" s="4"/>
      <c r="H758" s="4"/>
      <c r="I758" s="4"/>
    </row>
    <row r="759" spans="1:9">
      <c r="A759" s="4"/>
      <c r="B759" s="4"/>
      <c r="C759" s="4"/>
      <c r="D759" s="4"/>
      <c r="E759" s="4"/>
      <c r="F759" s="4"/>
      <c r="G759" s="4"/>
      <c r="H759" s="4"/>
      <c r="I759" s="4"/>
    </row>
    <row r="760" spans="1:9">
      <c r="A760" s="4"/>
      <c r="B760" s="4"/>
      <c r="C760" s="4"/>
      <c r="D760" s="4"/>
      <c r="E760" s="4"/>
      <c r="F760" s="4"/>
      <c r="G760" s="4"/>
      <c r="H760" s="4"/>
      <c r="I760" s="4"/>
    </row>
    <row r="761" spans="1:9">
      <c r="A761" s="4"/>
      <c r="B761" s="4"/>
      <c r="C761" s="4"/>
      <c r="D761" s="4"/>
      <c r="E761" s="4"/>
      <c r="F761" s="4"/>
      <c r="G761" s="4"/>
      <c r="H761" s="4"/>
      <c r="I761" s="4"/>
    </row>
    <row r="762" spans="1:9">
      <c r="A762" s="4"/>
      <c r="B762" s="4"/>
      <c r="C762" s="4"/>
      <c r="D762" s="4"/>
      <c r="E762" s="4"/>
      <c r="F762" s="4"/>
      <c r="G762" s="4"/>
      <c r="H762" s="4"/>
      <c r="I762" s="4"/>
    </row>
    <row r="763" spans="1:9">
      <c r="A763" s="4"/>
      <c r="B763" s="4"/>
      <c r="C763" s="4"/>
      <c r="D763" s="4"/>
      <c r="E763" s="4"/>
      <c r="F763" s="4"/>
      <c r="G763" s="4"/>
      <c r="H763" s="4"/>
      <c r="I763" s="4"/>
    </row>
    <row r="764" spans="1:9">
      <c r="A764" s="4"/>
      <c r="B764" s="4"/>
      <c r="C764" s="4"/>
      <c r="D764" s="4"/>
      <c r="E764" s="4"/>
      <c r="F764" s="4"/>
      <c r="G764" s="4"/>
      <c r="H764" s="4"/>
      <c r="I764" s="4"/>
    </row>
    <row r="765" spans="1:9">
      <c r="A765" s="4"/>
      <c r="B765" s="4"/>
      <c r="C765" s="4"/>
      <c r="D765" s="4"/>
      <c r="E765" s="4"/>
      <c r="F765" s="4"/>
      <c r="G765" s="4"/>
      <c r="H765" s="4"/>
      <c r="I765" s="4"/>
    </row>
    <row r="766" spans="1:9">
      <c r="A766" s="4"/>
      <c r="B766" s="4"/>
      <c r="C766" s="4"/>
      <c r="D766" s="4"/>
      <c r="E766" s="4"/>
      <c r="F766" s="4"/>
      <c r="G766" s="4"/>
      <c r="H766" s="4"/>
      <c r="I766" s="4"/>
    </row>
    <row r="767" spans="1:9">
      <c r="A767" s="4"/>
      <c r="B767" s="4"/>
      <c r="C767" s="4"/>
      <c r="D767" s="4"/>
      <c r="E767" s="4"/>
      <c r="F767" s="4"/>
      <c r="G767" s="4"/>
      <c r="H767" s="4"/>
      <c r="I767" s="4"/>
    </row>
    <row r="768" spans="1:9">
      <c r="A768" s="4"/>
      <c r="B768" s="4"/>
      <c r="C768" s="4"/>
      <c r="D768" s="4"/>
      <c r="E768" s="4"/>
      <c r="F768" s="4"/>
      <c r="G768" s="4"/>
      <c r="H768" s="4"/>
      <c r="I768" s="4"/>
    </row>
    <row r="769" spans="1:9">
      <c r="A769" s="4"/>
      <c r="B769" s="4"/>
      <c r="C769" s="4"/>
      <c r="D769" s="4"/>
      <c r="E769" s="4"/>
      <c r="F769" s="4"/>
      <c r="G769" s="4"/>
      <c r="H769" s="4"/>
      <c r="I769" s="4"/>
    </row>
    <row r="770" spans="1:9">
      <c r="A770" s="4"/>
      <c r="B770" s="4"/>
      <c r="C770" s="4"/>
      <c r="D770" s="4"/>
      <c r="E770" s="4"/>
      <c r="F770" s="4"/>
      <c r="G770" s="4"/>
      <c r="H770" s="4"/>
      <c r="I770" s="4"/>
    </row>
    <row r="771" spans="1:9">
      <c r="A771" s="4"/>
      <c r="B771" s="4"/>
      <c r="C771" s="4"/>
      <c r="D771" s="4"/>
      <c r="E771" s="4"/>
      <c r="F771" s="4"/>
      <c r="G771" s="4"/>
      <c r="H771" s="4"/>
      <c r="I771" s="4"/>
    </row>
    <row r="772" spans="1:9">
      <c r="A772" s="4"/>
      <c r="B772" s="4"/>
      <c r="C772" s="4"/>
      <c r="D772" s="4"/>
      <c r="E772" s="4"/>
      <c r="F772" s="4"/>
      <c r="G772" s="4"/>
      <c r="H772" s="4"/>
      <c r="I772" s="4"/>
    </row>
    <row r="773" spans="1:9">
      <c r="A773" s="4"/>
      <c r="B773" s="4"/>
      <c r="C773" s="4"/>
      <c r="D773" s="4"/>
      <c r="E773" s="4"/>
      <c r="F773" s="4"/>
      <c r="G773" s="4"/>
      <c r="H773" s="4"/>
      <c r="I773" s="4"/>
    </row>
    <row r="774" spans="1:9">
      <c r="A774" s="4"/>
      <c r="B774" s="4"/>
      <c r="C774" s="4"/>
      <c r="D774" s="4"/>
      <c r="E774" s="4"/>
      <c r="F774" s="4"/>
      <c r="G774" s="4"/>
      <c r="H774" s="4"/>
      <c r="I774" s="4"/>
    </row>
    <row r="775" spans="1:9">
      <c r="A775" s="4"/>
      <c r="B775" s="4"/>
      <c r="C775" s="4"/>
      <c r="D775" s="4"/>
      <c r="E775" s="4"/>
      <c r="F775" s="4"/>
      <c r="G775" s="4"/>
      <c r="H775" s="4"/>
      <c r="I775" s="4"/>
    </row>
    <row r="776" spans="1:9">
      <c r="A776" s="4"/>
      <c r="B776" s="4"/>
      <c r="C776" s="4"/>
      <c r="D776" s="4"/>
      <c r="E776" s="4"/>
      <c r="F776" s="4"/>
      <c r="G776" s="4"/>
      <c r="H776" s="4"/>
      <c r="I776" s="4"/>
    </row>
    <row r="777" spans="1:9">
      <c r="A777" s="4"/>
      <c r="B777" s="4"/>
      <c r="C777" s="4"/>
      <c r="D777" s="4"/>
      <c r="E777" s="4"/>
      <c r="F777" s="4"/>
      <c r="G777" s="4"/>
      <c r="H777" s="4"/>
      <c r="I777" s="4"/>
    </row>
    <row r="778" spans="1:9">
      <c r="A778" s="4"/>
      <c r="B778" s="4"/>
      <c r="C778" s="4"/>
      <c r="D778" s="4"/>
      <c r="E778" s="4"/>
      <c r="F778" s="4"/>
      <c r="G778" s="4"/>
      <c r="H778" s="4"/>
      <c r="I778" s="4"/>
    </row>
    <row r="779" spans="1:9">
      <c r="A779" s="4"/>
      <c r="B779" s="4"/>
      <c r="C779" s="4"/>
      <c r="D779" s="4"/>
      <c r="E779" s="4"/>
      <c r="F779" s="4"/>
      <c r="G779" s="4"/>
      <c r="H779" s="4"/>
      <c r="I779" s="4"/>
    </row>
    <row r="780" spans="1:9">
      <c r="A780" s="4"/>
      <c r="B780" s="4"/>
      <c r="C780" s="4"/>
      <c r="D780" s="4"/>
      <c r="E780" s="4"/>
      <c r="F780" s="4"/>
      <c r="G780" s="4"/>
      <c r="H780" s="4"/>
      <c r="I780" s="4"/>
    </row>
    <row r="781" spans="1:9">
      <c r="A781" s="4"/>
      <c r="B781" s="4"/>
      <c r="C781" s="4"/>
      <c r="D781" s="4"/>
      <c r="E781" s="4"/>
      <c r="F781" s="4"/>
      <c r="G781" s="4"/>
      <c r="H781" s="4"/>
      <c r="I781" s="4"/>
    </row>
    <row r="782" spans="1:9">
      <c r="A782" s="4"/>
      <c r="B782" s="4"/>
      <c r="C782" s="4"/>
      <c r="D782" s="4"/>
      <c r="E782" s="4"/>
      <c r="F782" s="4"/>
      <c r="G782" s="4"/>
      <c r="H782" s="4"/>
      <c r="I782" s="4"/>
    </row>
    <row r="783" spans="1:9">
      <c r="A783" s="4"/>
      <c r="B783" s="4"/>
      <c r="C783" s="4"/>
      <c r="D783" s="4"/>
      <c r="E783" s="4"/>
      <c r="F783" s="4"/>
      <c r="G783" s="4"/>
      <c r="H783" s="4"/>
      <c r="I783" s="4"/>
    </row>
    <row r="784" spans="1:9">
      <c r="A784" s="4"/>
      <c r="B784" s="4"/>
      <c r="C784" s="4"/>
      <c r="D784" s="4"/>
      <c r="E784" s="4"/>
      <c r="F784" s="4"/>
      <c r="G784" s="4"/>
      <c r="H784" s="4"/>
      <c r="I784" s="4"/>
    </row>
    <row r="785" spans="1:9">
      <c r="A785" s="4"/>
      <c r="B785" s="4"/>
      <c r="C785" s="4"/>
      <c r="D785" s="4"/>
      <c r="E785" s="4"/>
      <c r="F785" s="4"/>
      <c r="G785" s="4"/>
      <c r="H785" s="4"/>
      <c r="I785" s="4"/>
    </row>
    <row r="786" spans="1:9">
      <c r="A786" s="4"/>
      <c r="B786" s="4"/>
      <c r="C786" s="4"/>
      <c r="D786" s="4"/>
      <c r="E786" s="4"/>
      <c r="F786" s="4"/>
      <c r="G786" s="4"/>
      <c r="H786" s="4"/>
      <c r="I786" s="4"/>
    </row>
    <row r="787" spans="1:9">
      <c r="A787" s="4"/>
      <c r="B787" s="4"/>
      <c r="C787" s="4"/>
      <c r="D787" s="4"/>
      <c r="E787" s="4"/>
      <c r="F787" s="4"/>
      <c r="G787" s="4"/>
      <c r="H787" s="4"/>
      <c r="I787" s="4"/>
    </row>
    <row r="788" spans="1:9">
      <c r="A788" s="4"/>
      <c r="B788" s="4"/>
      <c r="C788" s="4"/>
      <c r="D788" s="4"/>
      <c r="E788" s="4"/>
      <c r="F788" s="4"/>
      <c r="G788" s="4"/>
      <c r="H788" s="4"/>
      <c r="I788" s="4"/>
    </row>
    <row r="789" spans="1:9">
      <c r="A789" s="4"/>
      <c r="B789" s="4"/>
      <c r="C789" s="4"/>
      <c r="D789" s="4"/>
      <c r="E789" s="4"/>
      <c r="F789" s="4"/>
      <c r="G789" s="4"/>
      <c r="H789" s="4"/>
      <c r="I789" s="4"/>
    </row>
    <row r="790" spans="1:9">
      <c r="A790" s="4"/>
      <c r="B790" s="4"/>
      <c r="C790" s="4"/>
      <c r="D790" s="4"/>
      <c r="E790" s="4"/>
      <c r="F790" s="4"/>
      <c r="G790" s="4"/>
      <c r="H790" s="4"/>
      <c r="I790" s="4"/>
    </row>
    <row r="791" spans="1:9">
      <c r="A791" s="4"/>
      <c r="B791" s="4"/>
      <c r="C791" s="4"/>
      <c r="D791" s="4"/>
      <c r="E791" s="4"/>
      <c r="F791" s="4"/>
      <c r="G791" s="4"/>
      <c r="H791" s="4"/>
      <c r="I791" s="4"/>
    </row>
    <row r="792" spans="1:9">
      <c r="A792" s="4"/>
      <c r="B792" s="4"/>
      <c r="C792" s="4"/>
      <c r="D792" s="4"/>
      <c r="E792" s="4"/>
      <c r="F792" s="4"/>
      <c r="G792" s="4"/>
      <c r="H792" s="4"/>
      <c r="I792" s="4"/>
    </row>
    <row r="793" spans="1:9">
      <c r="A793" s="4"/>
      <c r="B793" s="4"/>
      <c r="C793" s="4"/>
      <c r="D793" s="4"/>
      <c r="E793" s="4"/>
      <c r="F793" s="4"/>
      <c r="G793" s="4"/>
      <c r="H793" s="4"/>
      <c r="I793" s="4"/>
    </row>
    <row r="794" spans="1:9">
      <c r="A794" s="4"/>
      <c r="B794" s="4"/>
      <c r="C794" s="4"/>
      <c r="D794" s="4"/>
      <c r="E794" s="4"/>
      <c r="F794" s="4"/>
      <c r="G794" s="4"/>
      <c r="H794" s="4"/>
      <c r="I794" s="4"/>
    </row>
    <row r="795" spans="1:9">
      <c r="A795" s="4"/>
      <c r="B795" s="4"/>
      <c r="C795" s="4"/>
      <c r="D795" s="4"/>
      <c r="E795" s="4"/>
      <c r="F795" s="4"/>
      <c r="G795" s="4"/>
      <c r="H795" s="4"/>
      <c r="I795" s="4"/>
    </row>
    <row r="796" spans="1:9">
      <c r="A796" s="4"/>
      <c r="B796" s="4"/>
      <c r="C796" s="4"/>
      <c r="D796" s="4"/>
      <c r="E796" s="4"/>
      <c r="F796" s="4"/>
      <c r="G796" s="4"/>
      <c r="H796" s="4"/>
      <c r="I796" s="4"/>
    </row>
    <row r="797" spans="1:9">
      <c r="A797" s="4"/>
      <c r="B797" s="4"/>
      <c r="C797" s="4"/>
      <c r="D797" s="4"/>
      <c r="E797" s="4"/>
      <c r="F797" s="4"/>
      <c r="G797" s="4"/>
      <c r="H797" s="4"/>
      <c r="I797" s="4"/>
    </row>
    <row r="798" spans="1:9">
      <c r="A798" s="4"/>
      <c r="B798" s="4"/>
      <c r="C798" s="4"/>
      <c r="D798" s="4"/>
      <c r="E798" s="4"/>
      <c r="F798" s="4"/>
      <c r="G798" s="4"/>
      <c r="H798" s="4"/>
      <c r="I798" s="4"/>
    </row>
    <row r="799" spans="1:9">
      <c r="A799" s="4"/>
      <c r="B799" s="4"/>
      <c r="C799" s="4"/>
      <c r="D799" s="4"/>
      <c r="E799" s="4"/>
      <c r="F799" s="4"/>
      <c r="G799" s="4"/>
      <c r="H799" s="4"/>
      <c r="I799" s="4"/>
    </row>
    <row r="800" spans="1:9">
      <c r="A800" s="4"/>
      <c r="B800" s="4"/>
      <c r="C800" s="4"/>
      <c r="D800" s="4"/>
      <c r="E800" s="4"/>
      <c r="F800" s="4"/>
      <c r="G800" s="4"/>
      <c r="H800" s="4"/>
      <c r="I800" s="4"/>
    </row>
    <row r="801" spans="1:9">
      <c r="A801" s="4"/>
      <c r="B801" s="4"/>
      <c r="C801" s="4"/>
      <c r="D801" s="4"/>
      <c r="E801" s="4"/>
      <c r="F801" s="4"/>
      <c r="G801" s="4"/>
      <c r="H801" s="4"/>
      <c r="I801" s="4"/>
    </row>
    <row r="802" spans="1:9">
      <c r="A802" s="4"/>
      <c r="B802" s="4"/>
      <c r="C802" s="4"/>
      <c r="D802" s="4"/>
      <c r="E802" s="4"/>
      <c r="F802" s="4"/>
      <c r="G802" s="4"/>
      <c r="H802" s="4"/>
      <c r="I802" s="4"/>
    </row>
    <row r="803" spans="1:9">
      <c r="A803" s="4"/>
      <c r="B803" s="4"/>
      <c r="C803" s="4"/>
      <c r="D803" s="4"/>
      <c r="E803" s="4"/>
      <c r="F803" s="4"/>
      <c r="G803" s="4"/>
      <c r="H803" s="4"/>
      <c r="I803" s="4"/>
    </row>
    <row r="804" spans="1:9">
      <c r="A804" s="4"/>
      <c r="B804" s="4"/>
      <c r="C804" s="4"/>
      <c r="D804" s="4"/>
      <c r="E804" s="4"/>
      <c r="F804" s="4"/>
      <c r="G804" s="4"/>
      <c r="H804" s="4"/>
      <c r="I804" s="4"/>
    </row>
    <row r="805" spans="1:9">
      <c r="A805" s="4"/>
      <c r="B805" s="4"/>
      <c r="C805" s="4"/>
      <c r="D805" s="4"/>
      <c r="E805" s="4"/>
      <c r="F805" s="4"/>
      <c r="G805" s="4"/>
      <c r="H805" s="4"/>
      <c r="I805" s="4"/>
    </row>
    <row r="806" spans="1:9">
      <c r="A806" s="4"/>
      <c r="B806" s="4"/>
      <c r="C806" s="4"/>
      <c r="D806" s="4"/>
      <c r="E806" s="4"/>
      <c r="F806" s="4"/>
      <c r="G806" s="4"/>
      <c r="H806" s="4"/>
      <c r="I806" s="4"/>
    </row>
    <row r="807" spans="1:9">
      <c r="A807" s="4"/>
      <c r="B807" s="4"/>
      <c r="C807" s="4"/>
      <c r="D807" s="4"/>
      <c r="E807" s="4"/>
      <c r="F807" s="4"/>
      <c r="G807" s="4"/>
      <c r="H807" s="4"/>
      <c r="I807" s="4"/>
    </row>
    <row r="808" spans="1:9">
      <c r="A808" s="4"/>
      <c r="B808" s="4"/>
      <c r="C808" s="4"/>
      <c r="D808" s="4"/>
      <c r="E808" s="4"/>
      <c r="F808" s="4"/>
      <c r="G808" s="4"/>
      <c r="H808" s="4"/>
      <c r="I808" s="4"/>
    </row>
    <row r="809" spans="1:9">
      <c r="A809" s="4"/>
      <c r="B809" s="4"/>
      <c r="C809" s="4"/>
      <c r="D809" s="4"/>
      <c r="E809" s="4"/>
      <c r="F809" s="4"/>
      <c r="G809" s="4"/>
      <c r="H809" s="4"/>
      <c r="I809" s="4"/>
    </row>
    <row r="810" spans="1:9">
      <c r="A810" s="4"/>
      <c r="B810" s="4"/>
      <c r="C810" s="4"/>
      <c r="D810" s="4"/>
      <c r="E810" s="4"/>
      <c r="F810" s="4"/>
      <c r="G810" s="4"/>
      <c r="H810" s="4"/>
      <c r="I810" s="4"/>
    </row>
    <row r="811" spans="1:9">
      <c r="A811" s="4"/>
      <c r="B811" s="4"/>
      <c r="C811" s="4"/>
      <c r="D811" s="4"/>
      <c r="E811" s="4"/>
      <c r="F811" s="4"/>
      <c r="G811" s="4"/>
      <c r="H811" s="4"/>
      <c r="I811" s="4"/>
    </row>
    <row r="812" spans="1:9">
      <c r="A812" s="4"/>
      <c r="B812" s="4"/>
      <c r="C812" s="4"/>
      <c r="D812" s="4"/>
      <c r="E812" s="4"/>
      <c r="F812" s="4"/>
      <c r="G812" s="4"/>
      <c r="H812" s="4"/>
      <c r="I812" s="4"/>
    </row>
    <row r="813" spans="1:9">
      <c r="A813" s="4"/>
      <c r="B813" s="4"/>
      <c r="C813" s="4"/>
      <c r="D813" s="4"/>
      <c r="E813" s="4"/>
      <c r="F813" s="4"/>
      <c r="G813" s="4"/>
      <c r="H813" s="4"/>
      <c r="I813" s="4"/>
    </row>
    <row r="814" spans="1:9">
      <c r="A814" s="4"/>
      <c r="B814" s="4"/>
      <c r="C814" s="4"/>
      <c r="D814" s="4"/>
      <c r="E814" s="4"/>
      <c r="F814" s="4"/>
      <c r="G814" s="4"/>
      <c r="H814" s="4"/>
      <c r="I814" s="4"/>
    </row>
    <row r="815" spans="1:9">
      <c r="A815" s="4"/>
      <c r="B815" s="4"/>
      <c r="C815" s="4"/>
      <c r="D815" s="4"/>
      <c r="E815" s="4"/>
      <c r="F815" s="4"/>
      <c r="G815" s="4"/>
      <c r="H815" s="4"/>
      <c r="I815" s="4"/>
    </row>
    <row r="816" spans="1:9">
      <c r="A816" s="4"/>
      <c r="B816" s="4"/>
      <c r="C816" s="4"/>
      <c r="D816" s="4"/>
      <c r="E816" s="4"/>
      <c r="F816" s="4"/>
      <c r="G816" s="4"/>
      <c r="H816" s="4"/>
      <c r="I816" s="4"/>
    </row>
    <row r="817" spans="1:9">
      <c r="A817" s="4"/>
      <c r="B817" s="4"/>
      <c r="C817" s="4"/>
      <c r="D817" s="4"/>
      <c r="E817" s="4"/>
      <c r="F817" s="4"/>
      <c r="G817" s="4"/>
      <c r="H817" s="4"/>
      <c r="I817" s="4"/>
    </row>
    <row r="818" spans="1:9">
      <c r="A818" s="4"/>
      <c r="B818" s="4"/>
      <c r="C818" s="4"/>
      <c r="D818" s="4"/>
      <c r="E818" s="4"/>
      <c r="F818" s="4"/>
      <c r="G818" s="4"/>
      <c r="H818" s="4"/>
      <c r="I818" s="4"/>
    </row>
    <row r="819" spans="1:9">
      <c r="A819" s="4"/>
      <c r="B819" s="4"/>
      <c r="C819" s="4"/>
      <c r="D819" s="4"/>
      <c r="E819" s="4"/>
      <c r="F819" s="4"/>
      <c r="G819" s="4"/>
      <c r="H819" s="4"/>
      <c r="I819" s="4"/>
    </row>
    <row r="820" spans="1:9">
      <c r="A820" s="4"/>
      <c r="B820" s="4"/>
      <c r="C820" s="4"/>
      <c r="D820" s="4"/>
      <c r="E820" s="4"/>
      <c r="F820" s="4"/>
      <c r="G820" s="4"/>
      <c r="H820" s="4"/>
      <c r="I820" s="4"/>
    </row>
    <row r="821" spans="1:9">
      <c r="A821" s="4"/>
      <c r="B821" s="4"/>
      <c r="C821" s="4"/>
      <c r="D821" s="4"/>
      <c r="E821" s="4"/>
      <c r="F821" s="4"/>
      <c r="G821" s="4"/>
      <c r="H821" s="4"/>
      <c r="I821" s="4"/>
    </row>
    <row r="822" spans="1:9">
      <c r="A822" s="4"/>
      <c r="B822" s="4"/>
      <c r="C822" s="4"/>
      <c r="D822" s="4"/>
      <c r="E822" s="4"/>
      <c r="F822" s="4"/>
      <c r="G822" s="4"/>
      <c r="H822" s="4"/>
      <c r="I822" s="4"/>
    </row>
    <row r="823" spans="1:9">
      <c r="A823" s="4"/>
      <c r="B823" s="4"/>
      <c r="C823" s="4"/>
      <c r="D823" s="4"/>
      <c r="E823" s="4"/>
      <c r="F823" s="4"/>
      <c r="G823" s="4"/>
      <c r="H823" s="4"/>
      <c r="I823" s="4"/>
    </row>
    <row r="824" spans="1:9">
      <c r="A824" s="4"/>
      <c r="B824" s="4"/>
      <c r="C824" s="4"/>
      <c r="D824" s="4"/>
      <c r="E824" s="4"/>
      <c r="F824" s="4"/>
      <c r="G824" s="4"/>
      <c r="H824" s="4"/>
      <c r="I824" s="4"/>
    </row>
    <row r="825" spans="1:9">
      <c r="A825" s="4"/>
      <c r="B825" s="4"/>
      <c r="C825" s="4"/>
      <c r="D825" s="4"/>
      <c r="E825" s="4"/>
      <c r="F825" s="4"/>
      <c r="G825" s="4"/>
      <c r="H825" s="4"/>
      <c r="I825" s="4"/>
    </row>
    <row r="826" spans="1:9">
      <c r="A826" s="4"/>
      <c r="B826" s="4"/>
      <c r="C826" s="4"/>
      <c r="D826" s="4"/>
      <c r="E826" s="4"/>
      <c r="F826" s="4"/>
      <c r="G826" s="4"/>
      <c r="H826" s="4"/>
      <c r="I826" s="4"/>
    </row>
    <row r="827" spans="1:9">
      <c r="A827" s="4"/>
      <c r="B827" s="4"/>
      <c r="C827" s="4"/>
      <c r="D827" s="4"/>
      <c r="E827" s="4"/>
      <c r="F827" s="4"/>
      <c r="G827" s="4"/>
      <c r="H827" s="4"/>
      <c r="I827" s="4"/>
    </row>
    <row r="828" spans="1:9">
      <c r="A828" s="4"/>
      <c r="B828" s="4"/>
      <c r="C828" s="4"/>
      <c r="D828" s="4"/>
      <c r="E828" s="4"/>
      <c r="F828" s="4"/>
      <c r="G828" s="4"/>
      <c r="H828" s="4"/>
      <c r="I828" s="4"/>
    </row>
    <row r="829" spans="1:9">
      <c r="A829" s="4"/>
      <c r="B829" s="4"/>
      <c r="C829" s="4"/>
      <c r="D829" s="4"/>
      <c r="E829" s="4"/>
      <c r="F829" s="4"/>
      <c r="G829" s="4"/>
      <c r="H829" s="4"/>
      <c r="I829" s="4"/>
    </row>
    <row r="830" spans="1:9">
      <c r="A830" s="4"/>
      <c r="B830" s="4"/>
      <c r="C830" s="4"/>
      <c r="D830" s="4"/>
      <c r="E830" s="4"/>
      <c r="F830" s="4"/>
      <c r="G830" s="4"/>
      <c r="H830" s="4"/>
      <c r="I830" s="4"/>
    </row>
    <row r="831" spans="1:9">
      <c r="A831" s="4"/>
      <c r="B831" s="4"/>
      <c r="C831" s="4"/>
      <c r="D831" s="4"/>
      <c r="E831" s="4"/>
      <c r="F831" s="4"/>
      <c r="G831" s="4"/>
      <c r="H831" s="4"/>
      <c r="I831" s="4"/>
    </row>
    <row r="832" spans="1:9">
      <c r="A832" s="4"/>
      <c r="B832" s="4"/>
      <c r="C832" s="4"/>
      <c r="D832" s="4"/>
      <c r="E832" s="4"/>
      <c r="F832" s="4"/>
      <c r="G832" s="4"/>
      <c r="H832" s="4"/>
      <c r="I832" s="4"/>
    </row>
    <row r="833" spans="1:9">
      <c r="A833" s="4"/>
      <c r="B833" s="4"/>
      <c r="C833" s="4"/>
      <c r="D833" s="4"/>
      <c r="E833" s="4"/>
      <c r="F833" s="4"/>
      <c r="G833" s="4"/>
      <c r="H833" s="4"/>
      <c r="I833" s="4"/>
    </row>
    <row r="834" spans="1:9">
      <c r="A834" s="4"/>
      <c r="B834" s="4"/>
      <c r="C834" s="4"/>
      <c r="D834" s="4"/>
      <c r="E834" s="4"/>
      <c r="F834" s="4"/>
      <c r="G834" s="4"/>
      <c r="H834" s="4"/>
      <c r="I834" s="4"/>
    </row>
    <row r="835" spans="1:9">
      <c r="A835" s="4"/>
      <c r="B835" s="4"/>
      <c r="C835" s="4"/>
      <c r="D835" s="4"/>
      <c r="E835" s="4"/>
      <c r="F835" s="4"/>
      <c r="G835" s="4"/>
      <c r="H835" s="4"/>
      <c r="I835" s="4"/>
    </row>
    <row r="836" spans="1:9">
      <c r="A836" s="4"/>
      <c r="B836" s="4"/>
      <c r="C836" s="4"/>
      <c r="D836" s="4"/>
      <c r="E836" s="4"/>
      <c r="F836" s="4"/>
      <c r="G836" s="4"/>
      <c r="H836" s="4"/>
      <c r="I836" s="4"/>
    </row>
    <row r="837" spans="1:9">
      <c r="A837" s="4"/>
      <c r="B837" s="4"/>
      <c r="C837" s="4"/>
      <c r="D837" s="4"/>
      <c r="E837" s="4"/>
      <c r="F837" s="4"/>
      <c r="G837" s="4"/>
      <c r="H837" s="4"/>
      <c r="I837" s="4"/>
    </row>
    <row r="838" spans="1:9">
      <c r="A838" s="4"/>
      <c r="B838" s="4"/>
      <c r="C838" s="4"/>
      <c r="D838" s="4"/>
      <c r="E838" s="4"/>
      <c r="F838" s="4"/>
      <c r="G838" s="4"/>
      <c r="H838" s="4"/>
      <c r="I838" s="4"/>
    </row>
    <row r="839" spans="1:9">
      <c r="A839" s="4"/>
      <c r="B839" s="4"/>
      <c r="C839" s="4"/>
      <c r="D839" s="4"/>
      <c r="E839" s="4"/>
      <c r="F839" s="4"/>
      <c r="G839" s="4"/>
      <c r="H839" s="4"/>
      <c r="I839" s="4"/>
    </row>
    <row r="840" spans="1:9">
      <c r="A840" s="4"/>
      <c r="B840" s="4"/>
      <c r="C840" s="4"/>
      <c r="D840" s="4"/>
      <c r="E840" s="4"/>
      <c r="F840" s="4"/>
      <c r="G840" s="4"/>
      <c r="H840" s="4"/>
      <c r="I840" s="4"/>
    </row>
    <row r="841" spans="1:9">
      <c r="A841" s="4"/>
      <c r="B841" s="4"/>
      <c r="C841" s="4"/>
      <c r="D841" s="4"/>
      <c r="E841" s="4"/>
      <c r="F841" s="4"/>
      <c r="G841" s="4"/>
      <c r="H841" s="4"/>
      <c r="I841" s="4"/>
    </row>
    <row r="842" spans="1:9">
      <c r="A842" s="4"/>
      <c r="B842" s="4"/>
      <c r="C842" s="4"/>
      <c r="D842" s="4"/>
      <c r="E842" s="4"/>
      <c r="F842" s="4"/>
      <c r="G842" s="4"/>
      <c r="H842" s="4"/>
      <c r="I842" s="4"/>
    </row>
    <row r="843" spans="1:9">
      <c r="A843" s="4"/>
      <c r="B843" s="4"/>
      <c r="C843" s="4"/>
      <c r="D843" s="4"/>
      <c r="E843" s="4"/>
      <c r="F843" s="4"/>
      <c r="G843" s="4"/>
      <c r="H843" s="4"/>
      <c r="I843" s="4"/>
    </row>
    <row r="844" spans="1:9">
      <c r="A844" s="4"/>
      <c r="B844" s="4"/>
      <c r="C844" s="4"/>
      <c r="D844" s="4"/>
      <c r="E844" s="4"/>
      <c r="F844" s="4"/>
      <c r="G844" s="4"/>
      <c r="H844" s="4"/>
      <c r="I844" s="4"/>
    </row>
    <row r="845" spans="1:9">
      <c r="A845" s="4"/>
      <c r="B845" s="4"/>
      <c r="C845" s="4"/>
      <c r="D845" s="4"/>
      <c r="E845" s="4"/>
      <c r="F845" s="4"/>
      <c r="G845" s="4"/>
      <c r="H845" s="4"/>
      <c r="I845" s="4"/>
    </row>
    <row r="846" spans="1:9">
      <c r="A846" s="4"/>
      <c r="B846" s="4"/>
      <c r="C846" s="4"/>
      <c r="D846" s="4"/>
      <c r="E846" s="4"/>
      <c r="F846" s="4"/>
      <c r="G846" s="4"/>
      <c r="H846" s="4"/>
      <c r="I846" s="4"/>
    </row>
    <row r="847" spans="1:9">
      <c r="A847" s="4"/>
      <c r="B847" s="4"/>
      <c r="C847" s="4"/>
      <c r="D847" s="4"/>
      <c r="E847" s="4"/>
      <c r="F847" s="4"/>
      <c r="G847" s="4"/>
      <c r="H847" s="4"/>
      <c r="I847" s="4"/>
    </row>
    <row r="848" spans="1:9">
      <c r="A848" s="4"/>
      <c r="B848" s="4"/>
      <c r="C848" s="4"/>
      <c r="D848" s="4"/>
      <c r="E848" s="4"/>
      <c r="F848" s="4"/>
      <c r="G848" s="4"/>
      <c r="H848" s="4"/>
      <c r="I848" s="4"/>
    </row>
    <row r="849" spans="1:9">
      <c r="A849" s="4"/>
      <c r="B849" s="4"/>
      <c r="C849" s="4"/>
      <c r="D849" s="4"/>
      <c r="E849" s="4"/>
      <c r="F849" s="4"/>
      <c r="G849" s="4"/>
      <c r="H849" s="4"/>
      <c r="I849" s="4"/>
    </row>
    <row r="850" spans="1:9">
      <c r="A850" s="4"/>
      <c r="B850" s="4"/>
      <c r="C850" s="4"/>
      <c r="D850" s="4"/>
      <c r="E850" s="4"/>
      <c r="F850" s="4"/>
      <c r="G850" s="4"/>
      <c r="H850" s="4"/>
      <c r="I850" s="4"/>
    </row>
    <row r="851" spans="1:9">
      <c r="A851" s="4"/>
      <c r="B851" s="4"/>
      <c r="C851" s="4"/>
      <c r="D851" s="4"/>
      <c r="E851" s="4"/>
      <c r="F851" s="4"/>
      <c r="G851" s="4"/>
      <c r="H851" s="4"/>
      <c r="I851" s="4"/>
    </row>
    <row r="852" spans="1:9">
      <c r="A852" s="4"/>
      <c r="B852" s="4"/>
      <c r="C852" s="4"/>
      <c r="D852" s="4"/>
      <c r="E852" s="4"/>
      <c r="F852" s="4"/>
      <c r="G852" s="4"/>
      <c r="H852" s="4"/>
      <c r="I852" s="4"/>
    </row>
    <row r="853" spans="1:9">
      <c r="A853" s="4"/>
      <c r="B853" s="4"/>
      <c r="C853" s="4"/>
      <c r="D853" s="4"/>
      <c r="E853" s="4"/>
      <c r="F853" s="4"/>
      <c r="G853" s="4"/>
      <c r="H853" s="4"/>
      <c r="I853" s="4"/>
    </row>
    <row r="854" spans="1:9">
      <c r="A854" s="4"/>
      <c r="B854" s="4"/>
      <c r="C854" s="4"/>
      <c r="D854" s="4"/>
      <c r="E854" s="4"/>
      <c r="F854" s="4"/>
      <c r="G854" s="4"/>
      <c r="H854" s="4"/>
      <c r="I854" s="4"/>
    </row>
    <row r="855" spans="1:9">
      <c r="A855" s="4"/>
      <c r="B855" s="4"/>
      <c r="C855" s="4"/>
      <c r="D855" s="4"/>
      <c r="E855" s="4"/>
      <c r="F855" s="4"/>
      <c r="G855" s="4"/>
      <c r="H855" s="4"/>
      <c r="I855" s="4"/>
    </row>
    <row r="856" spans="1:9">
      <c r="A856" s="4"/>
      <c r="B856" s="4"/>
      <c r="C856" s="4"/>
      <c r="D856" s="4"/>
      <c r="E856" s="4"/>
      <c r="F856" s="4"/>
      <c r="G856" s="4"/>
      <c r="H856" s="4"/>
      <c r="I856" s="4"/>
    </row>
    <row r="857" spans="1:9">
      <c r="A857" s="4"/>
      <c r="B857" s="4"/>
      <c r="C857" s="4"/>
      <c r="D857" s="4"/>
      <c r="E857" s="4"/>
      <c r="F857" s="4"/>
      <c r="G857" s="4"/>
      <c r="H857" s="4"/>
      <c r="I857" s="4"/>
    </row>
    <row r="858" spans="1:9">
      <c r="A858" s="4"/>
      <c r="B858" s="4"/>
      <c r="C858" s="4"/>
      <c r="D858" s="4"/>
      <c r="E858" s="4"/>
      <c r="F858" s="4"/>
      <c r="G858" s="4"/>
      <c r="H858" s="4"/>
      <c r="I858" s="4"/>
    </row>
    <row r="859" spans="1:9">
      <c r="A859" s="4"/>
      <c r="B859" s="4"/>
      <c r="C859" s="4"/>
      <c r="D859" s="4"/>
      <c r="E859" s="4"/>
      <c r="F859" s="4"/>
      <c r="G859" s="4"/>
      <c r="H859" s="4"/>
      <c r="I859" s="4"/>
    </row>
    <row r="860" spans="1:9">
      <c r="A860" s="4"/>
      <c r="B860" s="4"/>
      <c r="C860" s="4"/>
      <c r="D860" s="4"/>
      <c r="E860" s="4"/>
      <c r="F860" s="4"/>
      <c r="G860" s="4"/>
      <c r="H860" s="4"/>
      <c r="I860" s="4"/>
    </row>
    <row r="861" spans="1:9">
      <c r="A861" s="4"/>
      <c r="B861" s="4"/>
      <c r="C861" s="4"/>
      <c r="D861" s="4"/>
      <c r="E861" s="4"/>
      <c r="F861" s="4"/>
      <c r="G861" s="4"/>
      <c r="H861" s="4"/>
      <c r="I861" s="4"/>
    </row>
    <row r="862" spans="1:9">
      <c r="A862" s="4"/>
      <c r="B862" s="4"/>
      <c r="C862" s="4"/>
      <c r="D862" s="4"/>
      <c r="E862" s="4"/>
      <c r="F862" s="4"/>
      <c r="G862" s="4"/>
      <c r="H862" s="4"/>
      <c r="I862" s="4"/>
    </row>
    <row r="863" spans="1:9">
      <c r="A863" s="4"/>
      <c r="B863" s="4"/>
      <c r="C863" s="4"/>
      <c r="D863" s="4"/>
      <c r="E863" s="4"/>
      <c r="F863" s="4"/>
      <c r="G863" s="4"/>
      <c r="H863" s="4"/>
      <c r="I863" s="4"/>
    </row>
    <row r="864" spans="1:9">
      <c r="A864" s="4"/>
      <c r="B864" s="4"/>
      <c r="C864" s="4"/>
      <c r="D864" s="4"/>
      <c r="E864" s="4"/>
      <c r="F864" s="4"/>
      <c r="G864" s="4"/>
      <c r="H864" s="4"/>
      <c r="I864" s="4"/>
    </row>
    <row r="865" spans="1:9">
      <c r="A865" s="4"/>
      <c r="B865" s="4"/>
      <c r="C865" s="4"/>
      <c r="D865" s="4"/>
      <c r="E865" s="4"/>
      <c r="F865" s="4"/>
      <c r="G865" s="4"/>
      <c r="H865" s="4"/>
      <c r="I865" s="4"/>
    </row>
    <row r="866" spans="1:9">
      <c r="A866" s="4"/>
      <c r="B866" s="4"/>
      <c r="C866" s="4"/>
      <c r="D866" s="4"/>
      <c r="E866" s="4"/>
      <c r="F866" s="4"/>
      <c r="G866" s="4"/>
      <c r="H866" s="4"/>
      <c r="I866" s="4"/>
    </row>
    <row r="867" spans="1:9">
      <c r="A867" s="4"/>
      <c r="B867" s="4"/>
      <c r="C867" s="4"/>
      <c r="D867" s="4"/>
      <c r="E867" s="4"/>
      <c r="F867" s="4"/>
      <c r="G867" s="4"/>
      <c r="H867" s="4"/>
      <c r="I867" s="4"/>
    </row>
    <row r="868" spans="1:9">
      <c r="A868" s="4"/>
      <c r="B868" s="4"/>
      <c r="C868" s="4"/>
      <c r="D868" s="4"/>
      <c r="E868" s="4"/>
      <c r="F868" s="4"/>
      <c r="G868" s="4"/>
      <c r="H868" s="4"/>
      <c r="I868" s="4"/>
    </row>
    <row r="869" spans="1:9">
      <c r="A869" s="4"/>
      <c r="B869" s="4"/>
      <c r="C869" s="4"/>
      <c r="D869" s="4"/>
      <c r="E869" s="4"/>
      <c r="F869" s="4"/>
      <c r="G869" s="4"/>
      <c r="H869" s="4"/>
      <c r="I869" s="4"/>
    </row>
    <row r="870" spans="1:9">
      <c r="A870" s="4"/>
      <c r="B870" s="4"/>
      <c r="C870" s="4"/>
      <c r="D870" s="4"/>
      <c r="E870" s="4"/>
      <c r="F870" s="4"/>
      <c r="G870" s="4"/>
      <c r="H870" s="4"/>
      <c r="I870" s="4"/>
    </row>
    <row r="871" spans="1:9">
      <c r="A871" s="4"/>
      <c r="B871" s="4"/>
      <c r="C871" s="4"/>
      <c r="D871" s="4"/>
      <c r="E871" s="4"/>
      <c r="F871" s="4"/>
      <c r="G871" s="4"/>
      <c r="H871" s="4"/>
      <c r="I871" s="4"/>
    </row>
    <row r="872" spans="1:9">
      <c r="A872" s="4"/>
      <c r="B872" s="4"/>
      <c r="C872" s="4"/>
      <c r="D872" s="4"/>
      <c r="E872" s="4"/>
      <c r="F872" s="4"/>
      <c r="G872" s="4"/>
      <c r="H872" s="4"/>
      <c r="I872" s="4"/>
    </row>
    <row r="873" spans="1:9">
      <c r="A873" s="4"/>
      <c r="B873" s="4"/>
      <c r="C873" s="4"/>
      <c r="D873" s="4"/>
      <c r="E873" s="4"/>
      <c r="F873" s="4"/>
      <c r="G873" s="4"/>
      <c r="H873" s="4"/>
      <c r="I873" s="4"/>
    </row>
    <row r="874" spans="1:9">
      <c r="A874" s="4"/>
      <c r="B874" s="4"/>
      <c r="C874" s="4"/>
      <c r="D874" s="4"/>
      <c r="E874" s="4"/>
      <c r="F874" s="4"/>
      <c r="G874" s="4"/>
      <c r="H874" s="4"/>
      <c r="I874" s="4"/>
    </row>
    <row r="875" spans="1:9">
      <c r="A875" s="4"/>
      <c r="B875" s="4"/>
      <c r="C875" s="4"/>
      <c r="D875" s="4"/>
      <c r="E875" s="4"/>
      <c r="F875" s="4"/>
      <c r="G875" s="4"/>
      <c r="H875" s="4"/>
      <c r="I875" s="4"/>
    </row>
    <row r="876" spans="1:9">
      <c r="A876" s="4"/>
      <c r="B876" s="4"/>
      <c r="C876" s="4"/>
      <c r="D876" s="4"/>
      <c r="E876" s="4"/>
      <c r="F876" s="4"/>
      <c r="G876" s="4"/>
      <c r="H876" s="4"/>
      <c r="I876" s="4"/>
    </row>
    <row r="877" spans="1:9">
      <c r="A877" s="4"/>
      <c r="B877" s="4"/>
      <c r="C877" s="4"/>
      <c r="D877" s="4"/>
      <c r="E877" s="4"/>
      <c r="F877" s="4"/>
      <c r="G877" s="4"/>
      <c r="H877" s="4"/>
      <c r="I877" s="4"/>
    </row>
    <row r="878" spans="1:9">
      <c r="A878" s="4"/>
      <c r="B878" s="4"/>
      <c r="C878" s="4"/>
      <c r="D878" s="4"/>
      <c r="E878" s="4"/>
      <c r="F878" s="4"/>
      <c r="G878" s="4"/>
      <c r="H878" s="4"/>
      <c r="I878" s="4"/>
    </row>
    <row r="879" spans="1:9">
      <c r="A879" s="4"/>
      <c r="B879" s="4"/>
      <c r="C879" s="4"/>
      <c r="D879" s="4"/>
      <c r="E879" s="4"/>
      <c r="F879" s="4"/>
      <c r="G879" s="4"/>
      <c r="H879" s="4"/>
      <c r="I879" s="4"/>
    </row>
    <row r="880" spans="1:9">
      <c r="A880" s="4"/>
      <c r="B880" s="4"/>
      <c r="C880" s="4"/>
      <c r="D880" s="4"/>
      <c r="E880" s="4"/>
      <c r="F880" s="4"/>
      <c r="G880" s="4"/>
      <c r="H880" s="4"/>
      <c r="I880" s="4"/>
    </row>
    <row r="881" spans="1:9">
      <c r="A881" s="4"/>
      <c r="B881" s="4"/>
      <c r="C881" s="4"/>
      <c r="D881" s="4"/>
      <c r="E881" s="4"/>
      <c r="F881" s="4"/>
      <c r="G881" s="4"/>
      <c r="H881" s="4"/>
      <c r="I881" s="4"/>
    </row>
    <row r="882" spans="1:9">
      <c r="A882" s="4"/>
      <c r="B882" s="4"/>
      <c r="C882" s="4"/>
      <c r="D882" s="4"/>
      <c r="E882" s="4"/>
      <c r="F882" s="4"/>
      <c r="G882" s="4"/>
      <c r="H882" s="4"/>
      <c r="I882" s="4"/>
    </row>
    <row r="883" spans="1:9">
      <c r="A883" s="4"/>
      <c r="B883" s="4"/>
      <c r="C883" s="4"/>
      <c r="D883" s="4"/>
      <c r="E883" s="4"/>
      <c r="F883" s="4"/>
      <c r="G883" s="4"/>
      <c r="H883" s="4"/>
      <c r="I883" s="4"/>
    </row>
    <row r="884" spans="1:9">
      <c r="A884" s="4"/>
      <c r="B884" s="4"/>
      <c r="C884" s="4"/>
      <c r="D884" s="4"/>
      <c r="E884" s="4"/>
      <c r="F884" s="4"/>
      <c r="G884" s="4"/>
      <c r="H884" s="4"/>
      <c r="I884" s="4"/>
    </row>
    <row r="885" spans="1:9">
      <c r="A885" s="4"/>
      <c r="B885" s="4"/>
      <c r="C885" s="4"/>
      <c r="D885" s="4"/>
      <c r="E885" s="4"/>
      <c r="F885" s="4"/>
      <c r="G885" s="4"/>
      <c r="H885" s="4"/>
      <c r="I885" s="4"/>
    </row>
    <row r="886" spans="1:9">
      <c r="A886" s="4"/>
      <c r="B886" s="4"/>
      <c r="C886" s="4"/>
      <c r="D886" s="4"/>
      <c r="E886" s="4"/>
      <c r="F886" s="4"/>
      <c r="G886" s="4"/>
      <c r="H886" s="4"/>
      <c r="I886" s="4"/>
    </row>
    <row r="887" spans="1:9">
      <c r="A887" s="4"/>
      <c r="B887" s="4"/>
      <c r="C887" s="4"/>
      <c r="D887" s="4"/>
      <c r="E887" s="4"/>
      <c r="F887" s="4"/>
      <c r="G887" s="4"/>
      <c r="H887" s="4"/>
      <c r="I887" s="4"/>
    </row>
    <row r="888" spans="1:9">
      <c r="A888" s="4"/>
      <c r="B888" s="4"/>
      <c r="C888" s="4"/>
      <c r="D888" s="4"/>
      <c r="E888" s="4"/>
      <c r="F888" s="4"/>
      <c r="G888" s="4"/>
      <c r="H888" s="4"/>
      <c r="I888" s="4"/>
    </row>
    <row r="889" spans="1:9">
      <c r="A889" s="4"/>
      <c r="B889" s="4"/>
      <c r="C889" s="4"/>
      <c r="D889" s="4"/>
      <c r="E889" s="4"/>
      <c r="F889" s="4"/>
      <c r="G889" s="4"/>
      <c r="H889" s="4"/>
      <c r="I889" s="4"/>
    </row>
    <row r="890" spans="1:9">
      <c r="A890" s="4"/>
      <c r="B890" s="4"/>
      <c r="C890" s="4"/>
      <c r="D890" s="4"/>
      <c r="E890" s="4"/>
      <c r="F890" s="4"/>
      <c r="G890" s="4"/>
      <c r="H890" s="4"/>
      <c r="I890" s="4"/>
    </row>
    <row r="891" spans="1:9">
      <c r="A891" s="4"/>
      <c r="B891" s="4"/>
      <c r="C891" s="4"/>
      <c r="D891" s="4"/>
      <c r="E891" s="4"/>
      <c r="F891" s="4"/>
      <c r="G891" s="4"/>
      <c r="H891" s="4"/>
      <c r="I891" s="4"/>
    </row>
    <row r="892" spans="1:9">
      <c r="A892" s="4"/>
      <c r="B892" s="4"/>
      <c r="C892" s="4"/>
      <c r="D892" s="4"/>
      <c r="E892" s="4"/>
      <c r="F892" s="4"/>
      <c r="G892" s="4"/>
      <c r="H892" s="4"/>
      <c r="I892" s="4"/>
    </row>
    <row r="893" spans="1:9">
      <c r="A893" s="4"/>
      <c r="B893" s="4"/>
      <c r="C893" s="4"/>
      <c r="D893" s="4"/>
      <c r="E893" s="4"/>
      <c r="F893" s="4"/>
      <c r="G893" s="4"/>
      <c r="H893" s="4"/>
      <c r="I893" s="4"/>
    </row>
    <row r="894" spans="1:9">
      <c r="A894" s="4"/>
      <c r="B894" s="4"/>
      <c r="C894" s="4"/>
      <c r="D894" s="4"/>
      <c r="E894" s="4"/>
      <c r="F894" s="4"/>
      <c r="G894" s="4"/>
      <c r="H894" s="4"/>
      <c r="I894" s="4"/>
    </row>
    <row r="895" spans="1:9">
      <c r="A895" s="4"/>
      <c r="B895" s="4"/>
      <c r="C895" s="4"/>
      <c r="D895" s="4"/>
      <c r="E895" s="4"/>
      <c r="F895" s="4"/>
      <c r="G895" s="4"/>
      <c r="H895" s="4"/>
      <c r="I895" s="4"/>
    </row>
    <row r="896" spans="1:9">
      <c r="A896" s="4"/>
      <c r="B896" s="4"/>
      <c r="C896" s="4"/>
      <c r="D896" s="4"/>
      <c r="E896" s="4"/>
      <c r="F896" s="4"/>
      <c r="G896" s="4"/>
      <c r="H896" s="4"/>
      <c r="I896" s="4"/>
    </row>
    <row r="897" spans="1:9">
      <c r="A897" s="4"/>
      <c r="B897" s="4"/>
      <c r="C897" s="4"/>
      <c r="D897" s="4"/>
      <c r="E897" s="4"/>
      <c r="F897" s="4"/>
      <c r="G897" s="4"/>
      <c r="H897" s="4"/>
      <c r="I897" s="4"/>
    </row>
    <row r="898" spans="1:9">
      <c r="A898" s="4"/>
      <c r="B898" s="4"/>
      <c r="C898" s="4"/>
      <c r="D898" s="4"/>
      <c r="E898" s="4"/>
      <c r="F898" s="4"/>
      <c r="G898" s="4"/>
      <c r="H898" s="4"/>
      <c r="I898" s="4"/>
    </row>
    <row r="899" spans="1:9">
      <c r="A899" s="4"/>
      <c r="B899" s="4"/>
      <c r="C899" s="4"/>
      <c r="D899" s="4"/>
      <c r="E899" s="4"/>
      <c r="F899" s="4"/>
      <c r="G899" s="4"/>
      <c r="H899" s="4"/>
      <c r="I899" s="4"/>
    </row>
    <row r="900" spans="1:9">
      <c r="A900" s="4"/>
      <c r="B900" s="4"/>
      <c r="C900" s="4"/>
      <c r="D900" s="4"/>
      <c r="E900" s="4"/>
      <c r="F900" s="4"/>
      <c r="G900" s="4"/>
      <c r="H900" s="4"/>
      <c r="I900" s="4"/>
    </row>
    <row r="901" spans="1:9">
      <c r="A901" s="4"/>
      <c r="B901" s="4"/>
      <c r="C901" s="4"/>
      <c r="D901" s="4"/>
      <c r="E901" s="4"/>
      <c r="F901" s="4"/>
      <c r="G901" s="4"/>
      <c r="H901" s="4"/>
      <c r="I901" s="4"/>
    </row>
    <row r="902" spans="1:9">
      <c r="A902" s="4"/>
      <c r="B902" s="4"/>
      <c r="C902" s="4"/>
      <c r="D902" s="4"/>
      <c r="E902" s="4"/>
      <c r="F902" s="4"/>
      <c r="G902" s="4"/>
      <c r="H902" s="4"/>
      <c r="I902" s="4"/>
    </row>
    <row r="903" spans="1:9">
      <c r="A903" s="4"/>
      <c r="B903" s="4"/>
      <c r="C903" s="4"/>
      <c r="D903" s="4"/>
      <c r="E903" s="4"/>
      <c r="F903" s="4"/>
      <c r="G903" s="4"/>
      <c r="H903" s="4"/>
      <c r="I903" s="4"/>
    </row>
    <row r="904" spans="1:9">
      <c r="A904" s="4"/>
      <c r="B904" s="4"/>
      <c r="C904" s="4"/>
      <c r="D904" s="4"/>
      <c r="E904" s="4"/>
      <c r="F904" s="4"/>
      <c r="G904" s="4"/>
      <c r="H904" s="4"/>
      <c r="I904" s="4"/>
    </row>
    <row r="905" spans="1:9">
      <c r="A905" s="4"/>
      <c r="B905" s="4"/>
      <c r="C905" s="4"/>
      <c r="D905" s="4"/>
      <c r="E905" s="4"/>
      <c r="F905" s="4"/>
      <c r="G905" s="4"/>
      <c r="H905" s="4"/>
      <c r="I905" s="4"/>
    </row>
    <row r="906" spans="1:9">
      <c r="A906" s="4"/>
      <c r="B906" s="4"/>
      <c r="C906" s="4"/>
      <c r="D906" s="4"/>
      <c r="E906" s="4"/>
      <c r="F906" s="4"/>
      <c r="G906" s="4"/>
      <c r="H906" s="4"/>
      <c r="I906" s="4"/>
    </row>
    <row r="907" spans="1:9">
      <c r="A907" s="4"/>
      <c r="B907" s="4"/>
      <c r="C907" s="4"/>
      <c r="D907" s="4"/>
      <c r="E907" s="4"/>
      <c r="F907" s="4"/>
      <c r="G907" s="4"/>
      <c r="H907" s="4"/>
      <c r="I907" s="4"/>
    </row>
    <row r="908" spans="1:9">
      <c r="A908" s="4"/>
      <c r="B908" s="4"/>
      <c r="C908" s="4"/>
      <c r="D908" s="4"/>
      <c r="E908" s="4"/>
      <c r="F908" s="4"/>
      <c r="G908" s="4"/>
      <c r="H908" s="4"/>
      <c r="I908" s="4"/>
    </row>
    <row r="909" spans="1:9">
      <c r="A909" s="4"/>
      <c r="B909" s="4"/>
      <c r="C909" s="4"/>
      <c r="D909" s="4"/>
      <c r="E909" s="4"/>
      <c r="F909" s="4"/>
      <c r="G909" s="4"/>
      <c r="H909" s="4"/>
      <c r="I909" s="4"/>
    </row>
    <row r="910" spans="1:9">
      <c r="A910" s="4"/>
      <c r="B910" s="4"/>
      <c r="C910" s="4"/>
      <c r="D910" s="4"/>
      <c r="E910" s="4"/>
      <c r="F910" s="4"/>
      <c r="G910" s="4"/>
      <c r="H910" s="4"/>
      <c r="I910" s="4"/>
    </row>
    <row r="911" spans="1:9">
      <c r="A911" s="4"/>
      <c r="B911" s="4"/>
      <c r="C911" s="4"/>
      <c r="D911" s="4"/>
      <c r="E911" s="4"/>
      <c r="F911" s="4"/>
      <c r="G911" s="4"/>
      <c r="H911" s="4"/>
      <c r="I911" s="4"/>
    </row>
    <row r="912" spans="1:9">
      <c r="A912" s="4"/>
      <c r="B912" s="4"/>
      <c r="C912" s="4"/>
      <c r="D912" s="4"/>
      <c r="E912" s="4"/>
      <c r="F912" s="4"/>
      <c r="G912" s="4"/>
      <c r="H912" s="4"/>
      <c r="I912" s="4"/>
    </row>
    <row r="913" spans="1:9">
      <c r="A913" s="4"/>
      <c r="B913" s="4"/>
      <c r="C913" s="4"/>
      <c r="D913" s="4"/>
      <c r="E913" s="4"/>
      <c r="F913" s="4"/>
      <c r="G913" s="4"/>
      <c r="H913" s="4"/>
      <c r="I913" s="4"/>
    </row>
    <row r="914" spans="1:9">
      <c r="A914" s="4"/>
      <c r="B914" s="4"/>
      <c r="C914" s="4"/>
      <c r="D914" s="4"/>
      <c r="E914" s="4"/>
      <c r="F914" s="4"/>
      <c r="G914" s="4"/>
      <c r="H914" s="4"/>
      <c r="I914" s="4"/>
    </row>
    <row r="915" spans="1:9">
      <c r="A915" s="4"/>
      <c r="B915" s="4"/>
      <c r="C915" s="4"/>
      <c r="D915" s="4"/>
      <c r="E915" s="4"/>
      <c r="F915" s="4"/>
      <c r="G915" s="4"/>
      <c r="H915" s="4"/>
      <c r="I915" s="4"/>
    </row>
    <row r="916" spans="1:9">
      <c r="A916" s="4"/>
      <c r="B916" s="4"/>
      <c r="C916" s="4"/>
      <c r="D916" s="4"/>
      <c r="E916" s="4"/>
      <c r="F916" s="4"/>
      <c r="G916" s="4"/>
      <c r="H916" s="4"/>
      <c r="I916" s="4"/>
    </row>
    <row r="917" spans="1:9">
      <c r="A917" s="4"/>
      <c r="B917" s="4"/>
      <c r="C917" s="4"/>
      <c r="D917" s="4"/>
      <c r="E917" s="4"/>
      <c r="F917" s="4"/>
      <c r="G917" s="4"/>
      <c r="H917" s="4"/>
      <c r="I917" s="4"/>
    </row>
    <row r="918" spans="1:9">
      <c r="A918" s="4"/>
      <c r="B918" s="4"/>
      <c r="C918" s="4"/>
      <c r="D918" s="4"/>
      <c r="E918" s="4"/>
      <c r="F918" s="4"/>
      <c r="G918" s="4"/>
      <c r="H918" s="4"/>
      <c r="I918" s="4"/>
    </row>
    <row r="919" spans="1:9">
      <c r="A919" s="4"/>
      <c r="B919" s="4"/>
      <c r="C919" s="4"/>
      <c r="D919" s="4"/>
      <c r="E919" s="4"/>
      <c r="F919" s="4"/>
      <c r="G919" s="4"/>
      <c r="H919" s="4"/>
      <c r="I919" s="4"/>
    </row>
    <row r="920" spans="1:9">
      <c r="A920" s="4"/>
      <c r="B920" s="4"/>
      <c r="C920" s="4"/>
      <c r="D920" s="4"/>
      <c r="E920" s="4"/>
      <c r="F920" s="4"/>
      <c r="G920" s="4"/>
      <c r="H920" s="4"/>
      <c r="I920" s="4"/>
    </row>
    <row r="921" spans="1:9">
      <c r="A921" s="4"/>
      <c r="B921" s="4"/>
      <c r="C921" s="4"/>
      <c r="D921" s="4"/>
      <c r="E921" s="4"/>
      <c r="F921" s="4"/>
      <c r="G921" s="4"/>
      <c r="H921" s="4"/>
      <c r="I921" s="4"/>
    </row>
    <row r="922" spans="1:9">
      <c r="A922" s="4"/>
      <c r="B922" s="4"/>
      <c r="C922" s="4"/>
      <c r="D922" s="4"/>
      <c r="E922" s="4"/>
      <c r="F922" s="4"/>
      <c r="G922" s="4"/>
      <c r="H922" s="4"/>
      <c r="I922" s="4"/>
    </row>
    <row r="923" spans="1:9">
      <c r="A923" s="4"/>
      <c r="B923" s="4"/>
      <c r="C923" s="4"/>
      <c r="D923" s="4"/>
      <c r="E923" s="4"/>
      <c r="F923" s="4"/>
      <c r="G923" s="4"/>
      <c r="H923" s="4"/>
      <c r="I923" s="4"/>
    </row>
    <row r="924" spans="1:9">
      <c r="A924" s="4"/>
      <c r="B924" s="4"/>
      <c r="C924" s="4"/>
      <c r="D924" s="4"/>
      <c r="E924" s="4"/>
      <c r="F924" s="4"/>
      <c r="G924" s="4"/>
      <c r="H924" s="4"/>
      <c r="I924" s="4"/>
    </row>
    <row r="925" spans="1:9">
      <c r="A925" s="4"/>
      <c r="B925" s="4"/>
      <c r="C925" s="4"/>
      <c r="D925" s="4"/>
      <c r="E925" s="4"/>
      <c r="F925" s="4"/>
      <c r="G925" s="4"/>
      <c r="H925" s="4"/>
      <c r="I925" s="4"/>
    </row>
    <row r="926" spans="1:9">
      <c r="A926" s="4"/>
      <c r="B926" s="4"/>
      <c r="C926" s="4"/>
      <c r="D926" s="4"/>
      <c r="E926" s="4"/>
      <c r="F926" s="4"/>
      <c r="G926" s="4"/>
      <c r="H926" s="4"/>
      <c r="I926" s="4"/>
    </row>
    <row r="927" spans="1:9">
      <c r="A927" s="4"/>
      <c r="B927" s="4"/>
      <c r="C927" s="4"/>
      <c r="D927" s="4"/>
      <c r="E927" s="4"/>
      <c r="F927" s="4"/>
      <c r="G927" s="4"/>
      <c r="H927" s="4"/>
      <c r="I927" s="4"/>
    </row>
    <row r="928" spans="1:9">
      <c r="A928" s="4"/>
      <c r="B928" s="4"/>
      <c r="C928" s="4"/>
      <c r="D928" s="4"/>
      <c r="E928" s="4"/>
      <c r="F928" s="4"/>
      <c r="G928" s="4"/>
      <c r="H928" s="4"/>
      <c r="I928" s="4"/>
    </row>
    <row r="929" spans="1:9">
      <c r="A929" s="4"/>
      <c r="B929" s="4"/>
      <c r="C929" s="4"/>
      <c r="D929" s="4"/>
      <c r="E929" s="4"/>
      <c r="F929" s="4"/>
      <c r="G929" s="4"/>
      <c r="H929" s="4"/>
      <c r="I929" s="4"/>
    </row>
    <row r="930" spans="1:9">
      <c r="A930" s="4"/>
      <c r="B930" s="4"/>
      <c r="C930" s="4"/>
      <c r="D930" s="4"/>
      <c r="E930" s="4"/>
      <c r="F930" s="4"/>
      <c r="G930" s="4"/>
      <c r="H930" s="4"/>
      <c r="I930" s="4"/>
    </row>
    <row r="931" spans="1:9">
      <c r="A931" s="4"/>
      <c r="B931" s="4"/>
      <c r="C931" s="4"/>
      <c r="D931" s="4"/>
      <c r="E931" s="4"/>
      <c r="F931" s="4"/>
      <c r="G931" s="4"/>
      <c r="H931" s="4"/>
      <c r="I931" s="4"/>
    </row>
    <row r="932" spans="1:9">
      <c r="A932" s="4"/>
      <c r="B932" s="4"/>
      <c r="C932" s="4"/>
      <c r="D932" s="4"/>
      <c r="E932" s="4"/>
      <c r="F932" s="4"/>
      <c r="G932" s="4"/>
      <c r="H932" s="4"/>
      <c r="I932" s="4"/>
    </row>
    <row r="933" spans="1:9">
      <c r="A933" s="4"/>
      <c r="B933" s="4"/>
      <c r="C933" s="4"/>
      <c r="D933" s="4"/>
      <c r="E933" s="4"/>
      <c r="F933" s="4"/>
      <c r="G933" s="4"/>
      <c r="H933" s="4"/>
      <c r="I933" s="4"/>
    </row>
    <row r="934" spans="1:9">
      <c r="A934" s="4"/>
      <c r="B934" s="4"/>
      <c r="C934" s="4"/>
      <c r="D934" s="4"/>
      <c r="E934" s="4"/>
      <c r="F934" s="4"/>
      <c r="G934" s="4"/>
      <c r="H934" s="4"/>
      <c r="I934" s="4"/>
    </row>
    <row r="935" spans="1:9">
      <c r="A935" s="4"/>
      <c r="B935" s="4"/>
      <c r="C935" s="4"/>
      <c r="D935" s="4"/>
      <c r="E935" s="4"/>
      <c r="F935" s="4"/>
      <c r="G935" s="4"/>
      <c r="H935" s="4"/>
      <c r="I935" s="4"/>
    </row>
    <row r="936" spans="1:9">
      <c r="A936" s="4"/>
      <c r="B936" s="4"/>
      <c r="C936" s="4"/>
      <c r="D936" s="4"/>
      <c r="E936" s="4"/>
      <c r="F936" s="4"/>
      <c r="G936" s="4"/>
      <c r="H936" s="4"/>
      <c r="I936" s="4"/>
    </row>
    <row r="937" spans="1:9">
      <c r="A937" s="4"/>
      <c r="B937" s="4"/>
      <c r="C937" s="4"/>
      <c r="D937" s="4"/>
      <c r="E937" s="4"/>
      <c r="F937" s="4"/>
      <c r="G937" s="4"/>
      <c r="H937" s="4"/>
      <c r="I937" s="4"/>
    </row>
    <row r="938" spans="1:9">
      <c r="A938" s="4"/>
      <c r="B938" s="4"/>
      <c r="C938" s="4"/>
      <c r="D938" s="4"/>
      <c r="E938" s="4"/>
      <c r="F938" s="4"/>
      <c r="G938" s="4"/>
      <c r="H938" s="4"/>
      <c r="I938" s="4"/>
    </row>
    <row r="939" spans="1:9">
      <c r="A939" s="4"/>
      <c r="B939" s="4"/>
      <c r="C939" s="4"/>
      <c r="D939" s="4"/>
      <c r="E939" s="4"/>
      <c r="F939" s="4"/>
      <c r="G939" s="4"/>
      <c r="H939" s="4"/>
      <c r="I939" s="4"/>
    </row>
    <row r="940" spans="1:9">
      <c r="A940" s="4"/>
      <c r="B940" s="4"/>
      <c r="C940" s="4"/>
      <c r="D940" s="4"/>
      <c r="E940" s="4"/>
      <c r="F940" s="4"/>
      <c r="G940" s="4"/>
      <c r="H940" s="4"/>
      <c r="I940" s="4"/>
    </row>
    <row r="941" spans="1:9">
      <c r="A941" s="4"/>
      <c r="B941" s="4"/>
      <c r="C941" s="4"/>
      <c r="D941" s="4"/>
      <c r="E941" s="4"/>
      <c r="F941" s="4"/>
      <c r="G941" s="4"/>
      <c r="H941" s="4"/>
      <c r="I941" s="4"/>
    </row>
    <row r="942" spans="1:9">
      <c r="A942" s="4"/>
      <c r="B942" s="4"/>
      <c r="C942" s="4"/>
      <c r="D942" s="4"/>
      <c r="E942" s="4"/>
      <c r="F942" s="4"/>
      <c r="G942" s="4"/>
      <c r="H942" s="4"/>
      <c r="I942" s="4"/>
    </row>
    <row r="943" spans="1:9">
      <c r="A943" s="4"/>
      <c r="B943" s="4"/>
      <c r="C943" s="4"/>
      <c r="D943" s="4"/>
      <c r="E943" s="4"/>
      <c r="F943" s="4"/>
      <c r="G943" s="4"/>
      <c r="H943" s="4"/>
      <c r="I943" s="4"/>
    </row>
    <row r="944" spans="1:9">
      <c r="A944" s="4"/>
      <c r="B944" s="4"/>
      <c r="C944" s="4"/>
      <c r="D944" s="4"/>
      <c r="E944" s="4"/>
      <c r="F944" s="4"/>
      <c r="G944" s="4"/>
      <c r="H944" s="4"/>
      <c r="I944" s="4"/>
    </row>
    <row r="945" spans="1:9">
      <c r="A945" s="4"/>
      <c r="B945" s="4"/>
      <c r="C945" s="4"/>
      <c r="D945" s="4"/>
      <c r="E945" s="4"/>
      <c r="F945" s="4"/>
      <c r="G945" s="4"/>
      <c r="H945" s="4"/>
      <c r="I945" s="4"/>
    </row>
    <row r="946" spans="1:9">
      <c r="A946" s="4"/>
      <c r="B946" s="4"/>
      <c r="C946" s="4"/>
      <c r="D946" s="4"/>
      <c r="E946" s="4"/>
      <c r="F946" s="4"/>
      <c r="G946" s="4"/>
      <c r="H946" s="4"/>
      <c r="I946" s="4"/>
    </row>
    <row r="947" spans="1:9">
      <c r="A947" s="4"/>
      <c r="B947" s="4"/>
      <c r="C947" s="4"/>
      <c r="D947" s="4"/>
      <c r="E947" s="4"/>
      <c r="F947" s="4"/>
      <c r="G947" s="4"/>
      <c r="H947" s="4"/>
      <c r="I947" s="4"/>
    </row>
    <row r="948" spans="1:9">
      <c r="A948" s="4"/>
      <c r="B948" s="4"/>
      <c r="C948" s="4"/>
      <c r="D948" s="4"/>
      <c r="E948" s="4"/>
      <c r="F948" s="4"/>
      <c r="G948" s="4"/>
      <c r="H948" s="4"/>
      <c r="I948" s="4"/>
    </row>
    <row r="949" spans="1:9">
      <c r="A949" s="4"/>
      <c r="B949" s="4"/>
      <c r="C949" s="4"/>
      <c r="D949" s="4"/>
      <c r="E949" s="4"/>
      <c r="F949" s="4"/>
      <c r="G949" s="4"/>
      <c r="H949" s="4"/>
      <c r="I949" s="4"/>
    </row>
    <row r="950" spans="1:9">
      <c r="A950" s="4"/>
      <c r="B950" s="4"/>
      <c r="C950" s="4"/>
      <c r="D950" s="4"/>
      <c r="E950" s="4"/>
      <c r="F950" s="4"/>
      <c r="G950" s="4"/>
      <c r="H950" s="4"/>
      <c r="I950" s="4"/>
    </row>
    <row r="951" spans="1:9">
      <c r="A951" s="4"/>
      <c r="B951" s="4"/>
      <c r="C951" s="4"/>
      <c r="D951" s="4"/>
      <c r="E951" s="4"/>
      <c r="F951" s="4"/>
      <c r="G951" s="4"/>
      <c r="H951" s="4"/>
      <c r="I951" s="4"/>
    </row>
    <row r="952" spans="1:9">
      <c r="A952" s="4"/>
      <c r="B952" s="4"/>
      <c r="C952" s="4"/>
      <c r="D952" s="4"/>
      <c r="E952" s="4"/>
      <c r="F952" s="4"/>
      <c r="G952" s="4"/>
      <c r="H952" s="4"/>
      <c r="I952" s="4"/>
    </row>
    <row r="953" spans="1:9">
      <c r="A953" s="4"/>
      <c r="B953" s="4"/>
      <c r="C953" s="4"/>
      <c r="D953" s="4"/>
      <c r="E953" s="4"/>
      <c r="F953" s="4"/>
      <c r="G953" s="4"/>
      <c r="H953" s="4"/>
      <c r="I953" s="4"/>
    </row>
    <row r="954" spans="1:9">
      <c r="A954" s="4"/>
      <c r="B954" s="4"/>
      <c r="C954" s="4"/>
      <c r="D954" s="4"/>
      <c r="E954" s="4"/>
      <c r="F954" s="4"/>
      <c r="G954" s="4"/>
      <c r="H954" s="4"/>
      <c r="I954" s="4"/>
    </row>
    <row r="955" spans="1:9">
      <c r="A955" s="4"/>
      <c r="B955" s="4"/>
      <c r="C955" s="4"/>
      <c r="D955" s="4"/>
      <c r="E955" s="4"/>
      <c r="F955" s="4"/>
      <c r="G955" s="4"/>
      <c r="H955" s="4"/>
      <c r="I955" s="4"/>
    </row>
    <row r="956" spans="1:9">
      <c r="A956" s="4"/>
      <c r="B956" s="4"/>
      <c r="C956" s="4"/>
      <c r="D956" s="4"/>
      <c r="E956" s="4"/>
      <c r="F956" s="4"/>
      <c r="G956" s="4"/>
      <c r="H956" s="4"/>
      <c r="I956" s="4"/>
    </row>
    <row r="957" spans="1:9">
      <c r="A957" s="4"/>
      <c r="B957" s="4"/>
      <c r="C957" s="4"/>
      <c r="D957" s="4"/>
      <c r="E957" s="4"/>
      <c r="F957" s="4"/>
      <c r="G957" s="4"/>
      <c r="H957" s="4"/>
      <c r="I957" s="4"/>
    </row>
    <row r="958" spans="1:9">
      <c r="A958" s="4"/>
      <c r="B958" s="4"/>
      <c r="C958" s="4"/>
      <c r="D958" s="4"/>
      <c r="E958" s="4"/>
      <c r="F958" s="4"/>
      <c r="G958" s="4"/>
      <c r="H958" s="4"/>
      <c r="I958" s="4"/>
    </row>
    <row r="959" spans="1:9">
      <c r="A959" s="4"/>
      <c r="B959" s="4"/>
      <c r="C959" s="4"/>
      <c r="D959" s="4"/>
      <c r="E959" s="4"/>
      <c r="F959" s="4"/>
      <c r="G959" s="4"/>
      <c r="H959" s="4"/>
      <c r="I959" s="4"/>
    </row>
    <row r="960" spans="1:9">
      <c r="A960" s="4"/>
      <c r="B960" s="4"/>
      <c r="C960" s="4"/>
      <c r="D960" s="4"/>
      <c r="E960" s="4"/>
      <c r="F960" s="4"/>
      <c r="G960" s="4"/>
      <c r="H960" s="4"/>
      <c r="I960" s="4"/>
    </row>
    <row r="961" spans="1:9">
      <c r="A961" s="4"/>
      <c r="B961" s="4"/>
      <c r="C961" s="4"/>
      <c r="D961" s="4"/>
      <c r="E961" s="4"/>
      <c r="F961" s="4"/>
      <c r="G961" s="4"/>
      <c r="H961" s="4"/>
      <c r="I961" s="4"/>
    </row>
    <row r="962" spans="1:9">
      <c r="A962" s="4"/>
      <c r="B962" s="4"/>
      <c r="C962" s="4"/>
      <c r="D962" s="4"/>
      <c r="E962" s="4"/>
      <c r="F962" s="4"/>
      <c r="G962" s="4"/>
      <c r="H962" s="4"/>
      <c r="I962" s="4"/>
    </row>
    <row r="963" spans="1:9">
      <c r="A963" s="4"/>
      <c r="B963" s="4"/>
      <c r="C963" s="4"/>
      <c r="D963" s="4"/>
      <c r="E963" s="4"/>
      <c r="F963" s="4"/>
      <c r="G963" s="4"/>
      <c r="H963" s="4"/>
      <c r="I963" s="4"/>
    </row>
    <row r="964" spans="1:9">
      <c r="A964" s="4"/>
      <c r="B964" s="4"/>
      <c r="C964" s="4"/>
      <c r="D964" s="4"/>
      <c r="E964" s="4"/>
      <c r="F964" s="4"/>
      <c r="G964" s="4"/>
      <c r="H964" s="4"/>
      <c r="I964" s="4"/>
    </row>
    <row r="965" spans="1:9">
      <c r="A965" s="4"/>
      <c r="B965" s="4"/>
      <c r="C965" s="4"/>
      <c r="D965" s="4"/>
      <c r="E965" s="4"/>
      <c r="F965" s="4"/>
      <c r="G965" s="4"/>
      <c r="H965" s="4"/>
      <c r="I965" s="4"/>
    </row>
    <row r="966" spans="1:9">
      <c r="A966" s="4"/>
      <c r="B966" s="4"/>
      <c r="C966" s="4"/>
      <c r="D966" s="4"/>
      <c r="E966" s="4"/>
      <c r="F966" s="4"/>
      <c r="G966" s="4"/>
      <c r="H966" s="4"/>
      <c r="I966" s="4"/>
    </row>
    <row r="967" spans="1:9">
      <c r="A967" s="4"/>
      <c r="B967" s="4"/>
      <c r="C967" s="4"/>
      <c r="D967" s="4"/>
      <c r="E967" s="4"/>
      <c r="F967" s="4"/>
      <c r="G967" s="4"/>
      <c r="H967" s="4"/>
      <c r="I967" s="4"/>
    </row>
    <row r="968" spans="1:9">
      <c r="A968" s="4"/>
      <c r="B968" s="4"/>
      <c r="C968" s="4"/>
      <c r="D968" s="4"/>
      <c r="E968" s="4"/>
      <c r="F968" s="4"/>
      <c r="G968" s="4"/>
      <c r="H968" s="4"/>
      <c r="I968" s="4"/>
    </row>
    <row r="969" spans="1:9">
      <c r="A969" s="4"/>
      <c r="B969" s="4"/>
      <c r="C969" s="4"/>
      <c r="D969" s="4"/>
      <c r="E969" s="4"/>
      <c r="F969" s="4"/>
      <c r="G969" s="4"/>
      <c r="H969" s="4"/>
      <c r="I969" s="4"/>
    </row>
    <row r="970" spans="1:9">
      <c r="A970" s="4"/>
      <c r="B970" s="4"/>
      <c r="C970" s="4"/>
      <c r="D970" s="4"/>
      <c r="E970" s="4"/>
      <c r="F970" s="4"/>
      <c r="G970" s="4"/>
      <c r="H970" s="4"/>
      <c r="I970" s="4"/>
    </row>
    <row r="971" spans="1:9">
      <c r="A971" s="4"/>
      <c r="B971" s="4"/>
      <c r="C971" s="4"/>
      <c r="D971" s="4"/>
      <c r="E971" s="4"/>
      <c r="F971" s="4"/>
      <c r="G971" s="4"/>
      <c r="H971" s="4"/>
      <c r="I971" s="4"/>
    </row>
    <row r="972" spans="1:9">
      <c r="A972" s="4"/>
      <c r="B972" s="4"/>
      <c r="C972" s="4"/>
      <c r="D972" s="4"/>
      <c r="E972" s="4"/>
      <c r="F972" s="4"/>
      <c r="G972" s="4"/>
      <c r="H972" s="4"/>
      <c r="I972" s="4"/>
    </row>
    <row r="973" spans="1:9">
      <c r="A973" s="4"/>
      <c r="B973" s="4"/>
      <c r="C973" s="4"/>
      <c r="D973" s="4"/>
      <c r="E973" s="4"/>
      <c r="F973" s="4"/>
      <c r="G973" s="4"/>
      <c r="H973" s="4"/>
      <c r="I973" s="4"/>
    </row>
    <row r="974" spans="1:9">
      <c r="A974" s="4"/>
      <c r="B974" s="4"/>
      <c r="C974" s="4"/>
      <c r="D974" s="4"/>
      <c r="E974" s="4"/>
      <c r="F974" s="4"/>
      <c r="G974" s="4"/>
      <c r="H974" s="4"/>
      <c r="I974" s="4"/>
    </row>
    <row r="975" spans="1:9">
      <c r="A975" s="4"/>
      <c r="B975" s="4"/>
      <c r="C975" s="4"/>
      <c r="D975" s="4"/>
      <c r="E975" s="4"/>
      <c r="F975" s="4"/>
      <c r="G975" s="4"/>
      <c r="H975" s="4"/>
      <c r="I975" s="4"/>
    </row>
    <row r="976" spans="1:9">
      <c r="A976" s="4"/>
      <c r="B976" s="4"/>
      <c r="C976" s="4"/>
      <c r="D976" s="4"/>
      <c r="E976" s="4"/>
      <c r="F976" s="4"/>
      <c r="G976" s="4"/>
      <c r="H976" s="4"/>
      <c r="I976" s="4"/>
    </row>
    <row r="977" spans="1:9">
      <c r="A977" s="4"/>
      <c r="B977" s="4"/>
      <c r="C977" s="4"/>
      <c r="D977" s="4"/>
      <c r="E977" s="4"/>
      <c r="F977" s="4"/>
      <c r="G977" s="4"/>
      <c r="H977" s="4"/>
      <c r="I977" s="4"/>
    </row>
    <row r="978" spans="1:9">
      <c r="A978" s="4"/>
      <c r="B978" s="4"/>
      <c r="C978" s="4"/>
      <c r="D978" s="4"/>
      <c r="E978" s="4"/>
      <c r="F978" s="4"/>
      <c r="G978" s="4"/>
      <c r="H978" s="4"/>
      <c r="I978" s="4"/>
    </row>
    <row r="979" spans="1:9">
      <c r="A979" s="4"/>
      <c r="B979" s="4"/>
      <c r="C979" s="4"/>
      <c r="D979" s="4"/>
      <c r="E979" s="4"/>
      <c r="F979" s="4"/>
      <c r="G979" s="4"/>
      <c r="H979" s="4"/>
      <c r="I979" s="4"/>
    </row>
    <row r="980" spans="1:9">
      <c r="A980" s="4"/>
      <c r="B980" s="4"/>
      <c r="C980" s="4"/>
      <c r="D980" s="4"/>
      <c r="E980" s="4"/>
      <c r="F980" s="4"/>
      <c r="G980" s="4"/>
      <c r="H980" s="4"/>
      <c r="I980" s="4"/>
    </row>
    <row r="981" spans="1:9">
      <c r="A981" s="4"/>
      <c r="B981" s="4"/>
      <c r="C981" s="4"/>
      <c r="D981" s="4"/>
      <c r="E981" s="4"/>
      <c r="F981" s="4"/>
      <c r="G981" s="4"/>
      <c r="H981" s="4"/>
      <c r="I981" s="4"/>
    </row>
    <row r="982" spans="1:9">
      <c r="A982" s="4"/>
      <c r="B982" s="4"/>
      <c r="C982" s="4"/>
      <c r="D982" s="4"/>
      <c r="E982" s="4"/>
      <c r="F982" s="4"/>
      <c r="G982" s="4"/>
      <c r="H982" s="4"/>
      <c r="I982" s="4"/>
    </row>
    <row r="983" spans="1:9">
      <c r="A983" s="4"/>
      <c r="B983" s="4"/>
      <c r="C983" s="4"/>
      <c r="D983" s="4"/>
      <c r="E983" s="4"/>
      <c r="F983" s="4"/>
      <c r="G983" s="4"/>
      <c r="H983" s="4"/>
      <c r="I983" s="4"/>
    </row>
    <row r="984" spans="1:9">
      <c r="A984" s="4"/>
      <c r="B984" s="4"/>
      <c r="C984" s="4"/>
      <c r="D984" s="4"/>
      <c r="E984" s="4"/>
      <c r="F984" s="4"/>
      <c r="G984" s="4"/>
      <c r="H984" s="4"/>
      <c r="I984" s="4"/>
    </row>
    <row r="985" spans="1:9">
      <c r="A985" s="4"/>
      <c r="B985" s="4"/>
      <c r="C985" s="4"/>
      <c r="D985" s="4"/>
      <c r="E985" s="4"/>
      <c r="F985" s="4"/>
      <c r="G985" s="4"/>
      <c r="H985" s="4"/>
      <c r="I985" s="4"/>
    </row>
    <row r="986" spans="1:9">
      <c r="A986" s="4"/>
      <c r="B986" s="4"/>
      <c r="C986" s="4"/>
      <c r="D986" s="4"/>
      <c r="E986" s="4"/>
      <c r="F986" s="4"/>
      <c r="G986" s="4"/>
      <c r="H986" s="4"/>
      <c r="I986" s="4"/>
    </row>
    <row r="987" spans="1:9">
      <c r="A987" s="4"/>
      <c r="B987" s="4"/>
      <c r="C987" s="4"/>
      <c r="D987" s="4"/>
      <c r="E987" s="4"/>
      <c r="F987" s="4"/>
      <c r="G987" s="4"/>
      <c r="H987" s="4"/>
      <c r="I987" s="4"/>
    </row>
    <row r="988" spans="1:9">
      <c r="A988" s="4"/>
      <c r="B988" s="4"/>
      <c r="C988" s="4"/>
      <c r="D988" s="4"/>
      <c r="E988" s="4"/>
      <c r="F988" s="4"/>
      <c r="G988" s="4"/>
      <c r="H988" s="4"/>
      <c r="I988" s="4"/>
    </row>
    <row r="989" spans="1:9">
      <c r="A989" s="4"/>
      <c r="B989" s="4"/>
      <c r="C989" s="4"/>
      <c r="D989" s="4"/>
      <c r="E989" s="4"/>
      <c r="F989" s="4"/>
      <c r="G989" s="4"/>
      <c r="H989" s="4"/>
      <c r="I989" s="4"/>
    </row>
    <row r="990" spans="1:9">
      <c r="A990" s="4"/>
      <c r="B990" s="4"/>
      <c r="C990" s="4"/>
      <c r="D990" s="4"/>
      <c r="E990" s="4"/>
      <c r="F990" s="4"/>
      <c r="G990" s="4"/>
      <c r="H990" s="4"/>
      <c r="I990" s="4"/>
    </row>
    <row r="991" spans="1:9">
      <c r="A991" s="4"/>
      <c r="B991" s="4"/>
      <c r="C991" s="4"/>
      <c r="D991" s="4"/>
      <c r="E991" s="4"/>
      <c r="F991" s="4"/>
      <c r="G991" s="4"/>
      <c r="H991" s="4"/>
      <c r="I991" s="4"/>
    </row>
    <row r="992" spans="1:9">
      <c r="A992" s="4"/>
      <c r="B992" s="4"/>
      <c r="C992" s="4"/>
      <c r="D992" s="4"/>
      <c r="E992" s="4"/>
      <c r="F992" s="4"/>
      <c r="G992" s="4"/>
      <c r="H992" s="4"/>
      <c r="I992" s="4"/>
    </row>
    <row r="993" spans="1:9">
      <c r="A993" s="4"/>
      <c r="B993" s="4"/>
      <c r="C993" s="4"/>
      <c r="D993" s="4"/>
      <c r="E993" s="4"/>
      <c r="F993" s="4"/>
      <c r="G993" s="4"/>
      <c r="H993" s="4"/>
      <c r="I993" s="4"/>
    </row>
    <row r="994" spans="1:9">
      <c r="A994" s="4"/>
      <c r="B994" s="4"/>
      <c r="C994" s="4"/>
      <c r="D994" s="4"/>
      <c r="E994" s="4"/>
      <c r="F994" s="4"/>
      <c r="G994" s="4"/>
      <c r="H994" s="4"/>
      <c r="I994" s="4"/>
    </row>
    <row r="995" spans="1:9">
      <c r="A995" s="4"/>
      <c r="B995" s="4"/>
      <c r="C995" s="4"/>
      <c r="D995" s="4"/>
      <c r="E995" s="4"/>
      <c r="F995" s="4"/>
      <c r="G995" s="4"/>
      <c r="H995" s="4"/>
      <c r="I995" s="4"/>
    </row>
    <row r="996" spans="1:9">
      <c r="A996" s="4"/>
      <c r="B996" s="4"/>
      <c r="C996" s="4"/>
      <c r="D996" s="4"/>
      <c r="E996" s="4"/>
      <c r="F996" s="4"/>
      <c r="G996" s="4"/>
      <c r="H996" s="4"/>
      <c r="I996" s="4"/>
    </row>
    <row r="997" spans="1:9">
      <c r="A997" s="4"/>
      <c r="B997" s="4"/>
      <c r="C997" s="4"/>
      <c r="D997" s="4"/>
      <c r="E997" s="4"/>
      <c r="F997" s="4"/>
      <c r="G997" s="4"/>
      <c r="H997" s="4"/>
      <c r="I997" s="4"/>
    </row>
    <row r="998" spans="1:9">
      <c r="A998" s="4"/>
      <c r="B998" s="4"/>
      <c r="C998" s="4"/>
      <c r="D998" s="4"/>
      <c r="E998" s="4"/>
      <c r="F998" s="4"/>
      <c r="G998" s="4"/>
      <c r="H998" s="4"/>
      <c r="I998" s="4"/>
    </row>
    <row r="999" spans="1:9">
      <c r="A999" s="4"/>
      <c r="B999" s="4"/>
      <c r="C999" s="4"/>
      <c r="D999" s="4"/>
      <c r="E999" s="4"/>
      <c r="F999" s="4"/>
      <c r="G999" s="4"/>
      <c r="H999" s="4"/>
      <c r="I999" s="4"/>
    </row>
    <row r="1000" spans="1:9">
      <c r="A1000" s="4"/>
      <c r="B1000" s="4"/>
      <c r="C1000" s="4"/>
      <c r="D1000" s="4"/>
      <c r="E1000" s="4"/>
      <c r="F1000" s="4"/>
      <c r="G1000" s="4"/>
      <c r="H1000" s="4"/>
      <c r="I1000" s="4"/>
    </row>
    <row r="1001" spans="1:9">
      <c r="A1001" s="4"/>
      <c r="B1001" s="4"/>
      <c r="C1001" s="4"/>
      <c r="D1001" s="4"/>
      <c r="E1001" s="4"/>
      <c r="F1001" s="4"/>
      <c r="G1001" s="4"/>
      <c r="H1001" s="4"/>
      <c r="I1001" s="4"/>
    </row>
    <row r="1002" spans="1:9">
      <c r="A1002" s="4"/>
      <c r="B1002" s="4"/>
      <c r="C1002" s="4"/>
      <c r="D1002" s="4"/>
      <c r="E1002" s="4"/>
      <c r="F1002" s="4"/>
      <c r="G1002" s="4"/>
      <c r="H1002" s="4"/>
      <c r="I1002" s="4"/>
    </row>
    <row r="1003" spans="1:9">
      <c r="A1003" s="4"/>
      <c r="B1003" s="4"/>
      <c r="C1003" s="4"/>
      <c r="D1003" s="4"/>
      <c r="E1003" s="4"/>
      <c r="F1003" s="4"/>
      <c r="G1003" s="4"/>
      <c r="H1003" s="4"/>
      <c r="I1003" s="4"/>
    </row>
    <row r="1004" spans="1:9">
      <c r="A1004" s="4"/>
      <c r="B1004" s="4"/>
      <c r="C1004" s="4"/>
      <c r="D1004" s="4"/>
      <c r="E1004" s="4"/>
      <c r="F1004" s="4"/>
      <c r="G1004" s="4"/>
      <c r="H1004" s="4"/>
      <c r="I1004" s="4"/>
    </row>
    <row r="1005" spans="1:9">
      <c r="A1005" s="4"/>
      <c r="B1005" s="4"/>
      <c r="C1005" s="4"/>
      <c r="D1005" s="4"/>
      <c r="E1005" s="4"/>
      <c r="F1005" s="4"/>
      <c r="G1005" s="4"/>
      <c r="H1005" s="4"/>
      <c r="I1005" s="4"/>
    </row>
    <row r="1006" spans="1:9">
      <c r="A1006" s="4"/>
      <c r="B1006" s="4"/>
      <c r="C1006" s="4"/>
      <c r="D1006" s="4"/>
      <c r="E1006" s="4"/>
      <c r="F1006" s="4"/>
      <c r="G1006" s="4"/>
      <c r="H1006" s="4"/>
      <c r="I1006" s="4"/>
    </row>
    <row r="1007" spans="1:9">
      <c r="A1007" s="4"/>
      <c r="B1007" s="4"/>
      <c r="C1007" s="4"/>
      <c r="D1007" s="4"/>
      <c r="E1007" s="4"/>
      <c r="F1007" s="4"/>
      <c r="G1007" s="4"/>
      <c r="H1007" s="4"/>
      <c r="I1007" s="4"/>
    </row>
    <row r="1008" spans="1:9">
      <c r="A1008" s="4"/>
      <c r="B1008" s="4"/>
      <c r="C1008" s="4"/>
      <c r="D1008" s="4"/>
      <c r="E1008" s="4"/>
      <c r="F1008" s="4"/>
      <c r="G1008" s="4"/>
      <c r="H1008" s="4"/>
      <c r="I1008" s="4"/>
    </row>
    <row r="1009" spans="1:9">
      <c r="A1009" s="4"/>
      <c r="B1009" s="4"/>
      <c r="C1009" s="4"/>
      <c r="D1009" s="4"/>
      <c r="E1009" s="4"/>
      <c r="F1009" s="4"/>
      <c r="G1009" s="4"/>
      <c r="H1009" s="4"/>
      <c r="I1009" s="4"/>
    </row>
    <row r="1010" spans="1:9">
      <c r="A1010" s="4"/>
      <c r="B1010" s="4"/>
      <c r="C1010" s="4"/>
      <c r="D1010" s="4"/>
      <c r="E1010" s="4"/>
      <c r="F1010" s="4"/>
      <c r="G1010" s="4"/>
      <c r="H1010" s="4"/>
      <c r="I1010" s="4"/>
    </row>
    <row r="1011" spans="1:9">
      <c r="A1011" s="4"/>
      <c r="B1011" s="4"/>
      <c r="C1011" s="4"/>
      <c r="D1011" s="4"/>
      <c r="E1011" s="4"/>
      <c r="F1011" s="4"/>
      <c r="G1011" s="4"/>
      <c r="H1011" s="4"/>
      <c r="I1011" s="4"/>
    </row>
    <row r="1012" spans="1:9">
      <c r="A1012" s="4"/>
      <c r="B1012" s="4"/>
      <c r="C1012" s="4"/>
      <c r="D1012" s="4"/>
      <c r="E1012" s="4"/>
      <c r="F1012" s="4"/>
      <c r="G1012" s="4"/>
      <c r="H1012" s="4"/>
      <c r="I1012" s="4"/>
    </row>
    <row r="1013" spans="1:9">
      <c r="A1013" s="4"/>
      <c r="B1013" s="4"/>
      <c r="C1013" s="4"/>
      <c r="D1013" s="4"/>
      <c r="E1013" s="4"/>
      <c r="F1013" s="4"/>
      <c r="G1013" s="4"/>
      <c r="H1013" s="4"/>
      <c r="I1013" s="4"/>
    </row>
    <row r="1014" spans="1:9">
      <c r="A1014" s="4"/>
      <c r="B1014" s="4"/>
      <c r="C1014" s="4"/>
      <c r="D1014" s="4"/>
      <c r="E1014" s="4"/>
      <c r="F1014" s="4"/>
      <c r="G1014" s="4"/>
      <c r="H1014" s="4"/>
      <c r="I1014" s="4"/>
    </row>
    <row r="1015" spans="1:9">
      <c r="A1015" s="4"/>
      <c r="B1015" s="4"/>
      <c r="C1015" s="4"/>
      <c r="D1015" s="4"/>
      <c r="E1015" s="4"/>
      <c r="F1015" s="4"/>
      <c r="G1015" s="4"/>
      <c r="H1015" s="4"/>
      <c r="I1015" s="4"/>
    </row>
    <row r="1016" spans="1:9">
      <c r="A1016" s="4"/>
      <c r="B1016" s="4"/>
      <c r="C1016" s="4"/>
      <c r="D1016" s="4"/>
      <c r="E1016" s="4"/>
      <c r="F1016" s="4"/>
      <c r="G1016" s="4"/>
      <c r="H1016" s="4"/>
      <c r="I1016" s="4"/>
    </row>
    <row r="1017" spans="1:9">
      <c r="A1017" s="4"/>
      <c r="B1017" s="4"/>
      <c r="C1017" s="4"/>
      <c r="D1017" s="4"/>
      <c r="E1017" s="4"/>
      <c r="F1017" s="4"/>
      <c r="G1017" s="4"/>
      <c r="H1017" s="4"/>
      <c r="I1017" s="4"/>
    </row>
    <row r="1018" spans="1:9">
      <c r="A1018" s="4"/>
      <c r="B1018" s="4"/>
      <c r="C1018" s="4"/>
      <c r="D1018" s="4"/>
      <c r="E1018" s="4"/>
      <c r="F1018" s="4"/>
      <c r="G1018" s="4"/>
      <c r="H1018" s="4"/>
      <c r="I1018" s="4"/>
    </row>
    <row r="1019" spans="1:9">
      <c r="A1019" s="4"/>
      <c r="B1019" s="4"/>
      <c r="C1019" s="4"/>
      <c r="D1019" s="4"/>
      <c r="E1019" s="4"/>
      <c r="F1019" s="4"/>
      <c r="G1019" s="4"/>
      <c r="H1019" s="4"/>
      <c r="I1019" s="4"/>
    </row>
    <row r="1020" spans="1:9">
      <c r="A1020" s="4"/>
      <c r="B1020" s="4"/>
      <c r="C1020" s="4"/>
      <c r="D1020" s="4"/>
      <c r="E1020" s="4"/>
      <c r="F1020" s="4"/>
      <c r="G1020" s="4"/>
      <c r="H1020" s="4"/>
      <c r="I1020" s="4"/>
    </row>
    <row r="1021" spans="1:9">
      <c r="A1021" s="4"/>
      <c r="B1021" s="4"/>
      <c r="C1021" s="4"/>
      <c r="D1021" s="4"/>
      <c r="E1021" s="4"/>
      <c r="F1021" s="4"/>
      <c r="G1021" s="4"/>
      <c r="H1021" s="4"/>
      <c r="I1021" s="4"/>
    </row>
    <row r="1022" spans="1:9">
      <c r="A1022" s="4"/>
      <c r="B1022" s="4"/>
      <c r="C1022" s="4"/>
      <c r="D1022" s="4"/>
      <c r="E1022" s="4"/>
      <c r="F1022" s="4"/>
      <c r="G1022" s="4"/>
      <c r="H1022" s="4"/>
      <c r="I1022" s="4"/>
    </row>
    <row r="1023" spans="1:9">
      <c r="A1023" s="4"/>
      <c r="B1023" s="4"/>
      <c r="C1023" s="4"/>
      <c r="D1023" s="4"/>
      <c r="E1023" s="4"/>
      <c r="F1023" s="4"/>
      <c r="G1023" s="4"/>
      <c r="H1023" s="4"/>
      <c r="I1023" s="4"/>
    </row>
    <row r="1024" spans="1:9">
      <c r="A1024" s="4"/>
      <c r="B1024" s="4"/>
      <c r="C1024" s="4"/>
      <c r="D1024" s="4"/>
      <c r="E1024" s="4"/>
      <c r="F1024" s="4"/>
      <c r="G1024" s="4"/>
      <c r="H1024" s="4"/>
      <c r="I1024" s="4"/>
    </row>
    <row r="1025" spans="1:9">
      <c r="A1025" s="4"/>
      <c r="B1025" s="4"/>
      <c r="C1025" s="4"/>
      <c r="D1025" s="4"/>
      <c r="E1025" s="4"/>
      <c r="F1025" s="4"/>
      <c r="G1025" s="4"/>
      <c r="H1025" s="4"/>
      <c r="I1025" s="4"/>
    </row>
    <row r="1026" spans="1:9">
      <c r="A1026" s="4"/>
      <c r="B1026" s="4"/>
      <c r="C1026" s="4"/>
      <c r="D1026" s="4"/>
      <c r="E1026" s="4"/>
      <c r="F1026" s="4"/>
      <c r="G1026" s="4"/>
      <c r="H1026" s="4"/>
      <c r="I1026" s="4"/>
    </row>
    <row r="1027" spans="1:9">
      <c r="A1027" s="4"/>
      <c r="B1027" s="4"/>
      <c r="C1027" s="4"/>
      <c r="D1027" s="4"/>
      <c r="E1027" s="4"/>
      <c r="F1027" s="4"/>
      <c r="G1027" s="4"/>
      <c r="H1027" s="4"/>
      <c r="I1027" s="4"/>
    </row>
    <row r="1028" spans="1:9">
      <c r="A1028" s="4"/>
      <c r="B1028" s="4"/>
      <c r="C1028" s="4"/>
      <c r="D1028" s="4"/>
      <c r="E1028" s="4"/>
      <c r="F1028" s="4"/>
      <c r="G1028" s="4"/>
      <c r="H1028" s="4"/>
      <c r="I1028" s="4"/>
    </row>
    <row r="1029" spans="1:9">
      <c r="A1029" s="4"/>
      <c r="B1029" s="4"/>
      <c r="C1029" s="4"/>
      <c r="D1029" s="4"/>
      <c r="E1029" s="4"/>
      <c r="F1029" s="4"/>
      <c r="G1029" s="4"/>
      <c r="H1029" s="4"/>
      <c r="I1029" s="4"/>
    </row>
    <row r="1030" spans="1:9">
      <c r="A1030" s="4"/>
      <c r="B1030" s="4"/>
      <c r="C1030" s="4"/>
      <c r="D1030" s="4"/>
      <c r="E1030" s="4"/>
      <c r="F1030" s="4"/>
      <c r="G1030" s="4"/>
      <c r="H1030" s="4"/>
      <c r="I1030" s="4"/>
    </row>
    <row r="1031" spans="1:9">
      <c r="A1031" s="4"/>
      <c r="B1031" s="4"/>
      <c r="C1031" s="4"/>
      <c r="D1031" s="4"/>
      <c r="E1031" s="4"/>
      <c r="F1031" s="4"/>
      <c r="G1031" s="4"/>
      <c r="H1031" s="4"/>
      <c r="I1031" s="4"/>
    </row>
    <row r="1032" spans="1:9">
      <c r="A1032" s="4"/>
      <c r="B1032" s="4"/>
      <c r="C1032" s="4"/>
      <c r="D1032" s="4"/>
      <c r="E1032" s="4"/>
      <c r="F1032" s="4"/>
      <c r="G1032" s="4"/>
      <c r="H1032" s="4"/>
      <c r="I1032" s="4"/>
    </row>
    <row r="1033" spans="1:9">
      <c r="A1033" s="4"/>
      <c r="B1033" s="4"/>
      <c r="C1033" s="4"/>
      <c r="D1033" s="4"/>
      <c r="E1033" s="4"/>
      <c r="F1033" s="4"/>
      <c r="G1033" s="4"/>
      <c r="H1033" s="4"/>
      <c r="I1033" s="4"/>
    </row>
    <row r="1034" spans="1:9">
      <c r="A1034" s="4"/>
      <c r="B1034" s="4"/>
      <c r="C1034" s="4"/>
      <c r="D1034" s="4"/>
      <c r="E1034" s="4"/>
      <c r="F1034" s="4"/>
      <c r="G1034" s="4"/>
      <c r="H1034" s="4"/>
      <c r="I1034" s="4"/>
    </row>
    <row r="1035" spans="1:9">
      <c r="A1035" s="4"/>
      <c r="B1035" s="4"/>
      <c r="C1035" s="4"/>
      <c r="D1035" s="4"/>
      <c r="E1035" s="4"/>
      <c r="F1035" s="4"/>
      <c r="G1035" s="4"/>
      <c r="H1035" s="4"/>
      <c r="I1035" s="4"/>
    </row>
    <row r="1036" spans="1:9">
      <c r="A1036" s="4"/>
      <c r="B1036" s="4"/>
      <c r="C1036" s="4"/>
      <c r="D1036" s="4"/>
      <c r="E1036" s="4"/>
      <c r="F1036" s="4"/>
      <c r="G1036" s="4"/>
      <c r="H1036" s="4"/>
      <c r="I1036" s="4"/>
    </row>
    <row r="1037" spans="1:9">
      <c r="A1037" s="4"/>
      <c r="B1037" s="4"/>
      <c r="C1037" s="4"/>
      <c r="D1037" s="4"/>
      <c r="E1037" s="4"/>
      <c r="F1037" s="4"/>
      <c r="G1037" s="4"/>
      <c r="H1037" s="4"/>
      <c r="I1037" s="4"/>
    </row>
    <row r="1038" spans="1:9">
      <c r="A1038" s="4"/>
      <c r="B1038" s="4"/>
      <c r="C1038" s="4"/>
      <c r="D1038" s="4"/>
      <c r="E1038" s="4"/>
      <c r="F1038" s="4"/>
      <c r="G1038" s="4"/>
      <c r="H1038" s="4"/>
      <c r="I1038" s="4"/>
    </row>
    <row r="1039" spans="1:9">
      <c r="A1039" s="4"/>
      <c r="B1039" s="4"/>
      <c r="C1039" s="4"/>
      <c r="D1039" s="4"/>
      <c r="E1039" s="4"/>
      <c r="F1039" s="4"/>
      <c r="G1039" s="4"/>
      <c r="H1039" s="4"/>
      <c r="I1039" s="4"/>
    </row>
    <row r="1040" spans="1:9">
      <c r="A1040" s="4"/>
      <c r="B1040" s="4"/>
      <c r="C1040" s="4"/>
      <c r="D1040" s="4"/>
      <c r="E1040" s="4"/>
      <c r="F1040" s="4"/>
      <c r="G1040" s="4"/>
      <c r="H1040" s="4"/>
      <c r="I1040" s="4"/>
    </row>
    <row r="1041" spans="1:9">
      <c r="A1041" s="4"/>
      <c r="B1041" s="4"/>
      <c r="C1041" s="4"/>
      <c r="D1041" s="4"/>
      <c r="E1041" s="4"/>
      <c r="F1041" s="4"/>
      <c r="G1041" s="4"/>
      <c r="H1041" s="4"/>
      <c r="I1041" s="4"/>
    </row>
    <row r="1042" spans="1:9">
      <c r="A1042" s="4"/>
      <c r="B1042" s="4"/>
      <c r="C1042" s="4"/>
      <c r="D1042" s="4"/>
      <c r="E1042" s="4"/>
      <c r="F1042" s="4"/>
      <c r="G1042" s="4"/>
      <c r="H1042" s="4"/>
      <c r="I1042" s="4"/>
    </row>
    <row r="1043" spans="1:9">
      <c r="A1043" s="4"/>
      <c r="B1043" s="4"/>
      <c r="C1043" s="4"/>
      <c r="D1043" s="4"/>
      <c r="E1043" s="4"/>
      <c r="F1043" s="4"/>
      <c r="G1043" s="4"/>
      <c r="H1043" s="4"/>
      <c r="I1043" s="4"/>
    </row>
    <row r="1044" spans="1:9">
      <c r="A1044" s="4"/>
      <c r="B1044" s="4"/>
      <c r="C1044" s="4"/>
      <c r="D1044" s="4"/>
      <c r="E1044" s="4"/>
      <c r="F1044" s="4"/>
      <c r="G1044" s="4"/>
      <c r="H1044" s="4"/>
      <c r="I1044" s="4"/>
    </row>
    <row r="1045" spans="1:9">
      <c r="A1045" s="4"/>
      <c r="B1045" s="4"/>
      <c r="C1045" s="4"/>
      <c r="D1045" s="4"/>
      <c r="E1045" s="4"/>
      <c r="F1045" s="4"/>
      <c r="G1045" s="4"/>
      <c r="H1045" s="4"/>
      <c r="I1045" s="4"/>
    </row>
    <row r="1046" spans="1:9">
      <c r="A1046" s="4"/>
      <c r="B1046" s="4"/>
      <c r="C1046" s="4"/>
      <c r="D1046" s="4"/>
      <c r="E1046" s="4"/>
      <c r="F1046" s="4"/>
      <c r="G1046" s="4"/>
      <c r="H1046" s="4"/>
      <c r="I1046" s="4"/>
    </row>
    <row r="1047" spans="1:9">
      <c r="A1047" s="4"/>
      <c r="B1047" s="4"/>
      <c r="C1047" s="4"/>
      <c r="D1047" s="4"/>
      <c r="E1047" s="4"/>
      <c r="F1047" s="4"/>
      <c r="G1047" s="4"/>
      <c r="H1047" s="4"/>
      <c r="I1047" s="4"/>
    </row>
    <row r="1048" spans="1:9">
      <c r="A1048" s="4"/>
      <c r="B1048" s="4"/>
      <c r="C1048" s="4"/>
      <c r="D1048" s="4"/>
      <c r="E1048" s="4"/>
      <c r="F1048" s="4"/>
      <c r="G1048" s="4"/>
      <c r="H1048" s="4"/>
      <c r="I1048" s="4"/>
    </row>
    <row r="1049" spans="1:9">
      <c r="A1049" s="4"/>
      <c r="B1049" s="4"/>
      <c r="C1049" s="4"/>
      <c r="D1049" s="4"/>
      <c r="E1049" s="4"/>
      <c r="F1049" s="4"/>
      <c r="G1049" s="4"/>
      <c r="H1049" s="4"/>
      <c r="I1049" s="4"/>
    </row>
    <row r="1050" spans="1:9">
      <c r="A1050" s="4"/>
      <c r="B1050" s="4"/>
      <c r="C1050" s="4"/>
      <c r="D1050" s="4"/>
      <c r="E1050" s="4"/>
      <c r="F1050" s="4"/>
      <c r="G1050" s="4"/>
      <c r="H1050" s="4"/>
      <c r="I1050" s="4"/>
    </row>
    <row r="1051" spans="1:9">
      <c r="A1051" s="4"/>
      <c r="B1051" s="4"/>
      <c r="C1051" s="4"/>
      <c r="D1051" s="4"/>
      <c r="E1051" s="4"/>
      <c r="F1051" s="4"/>
      <c r="G1051" s="4"/>
      <c r="H1051" s="4"/>
      <c r="I1051" s="4"/>
    </row>
    <row r="1052" spans="1:9">
      <c r="A1052" s="4"/>
      <c r="B1052" s="4"/>
      <c r="C1052" s="4"/>
      <c r="D1052" s="4"/>
      <c r="E1052" s="4"/>
      <c r="F1052" s="4"/>
      <c r="G1052" s="4"/>
      <c r="H1052" s="4"/>
      <c r="I1052" s="4"/>
    </row>
    <row r="1053" spans="1:9">
      <c r="A1053" s="4"/>
      <c r="B1053" s="4"/>
      <c r="C1053" s="4"/>
      <c r="D1053" s="4"/>
      <c r="E1053" s="4"/>
      <c r="F1053" s="4"/>
      <c r="G1053" s="4"/>
      <c r="H1053" s="4"/>
      <c r="I1053" s="4"/>
    </row>
    <row r="1054" spans="1:9">
      <c r="A1054" s="4"/>
      <c r="B1054" s="4"/>
      <c r="C1054" s="4"/>
      <c r="D1054" s="4"/>
      <c r="E1054" s="4"/>
      <c r="F1054" s="4"/>
      <c r="G1054" s="4"/>
      <c r="H1054" s="4"/>
      <c r="I1054" s="4"/>
    </row>
    <row r="1055" spans="1:9">
      <c r="A1055" s="4"/>
      <c r="B1055" s="4"/>
      <c r="C1055" s="4"/>
      <c r="D1055" s="4"/>
      <c r="E1055" s="4"/>
      <c r="F1055" s="4"/>
      <c r="G1055" s="4"/>
      <c r="H1055" s="4"/>
      <c r="I1055" s="4"/>
    </row>
    <row r="1056" spans="1:9">
      <c r="A1056" s="4"/>
      <c r="B1056" s="4"/>
      <c r="C1056" s="4"/>
      <c r="D1056" s="4"/>
      <c r="E1056" s="4"/>
      <c r="F1056" s="4"/>
      <c r="G1056" s="4"/>
      <c r="H1056" s="4"/>
      <c r="I1056" s="4"/>
    </row>
    <row r="1057" spans="1:9">
      <c r="A1057" s="4"/>
      <c r="B1057" s="4"/>
      <c r="C1057" s="4"/>
      <c r="D1057" s="4"/>
      <c r="E1057" s="4"/>
      <c r="F1057" s="4"/>
      <c r="G1057" s="4"/>
      <c r="H1057" s="4"/>
      <c r="I1057" s="4"/>
    </row>
    <row r="1058" spans="1:9">
      <c r="A1058" s="4"/>
      <c r="B1058" s="4"/>
      <c r="C1058" s="4"/>
      <c r="D1058" s="4"/>
      <c r="E1058" s="4"/>
      <c r="F1058" s="4"/>
      <c r="G1058" s="4"/>
      <c r="H1058" s="4"/>
      <c r="I1058" s="4"/>
    </row>
    <row r="1059" spans="1:9">
      <c r="A1059" s="4"/>
      <c r="B1059" s="4"/>
      <c r="C1059" s="4"/>
      <c r="D1059" s="4"/>
      <c r="E1059" s="4"/>
      <c r="F1059" s="4"/>
      <c r="G1059" s="4"/>
      <c r="H1059" s="4"/>
      <c r="I1059" s="4"/>
    </row>
    <row r="1060" spans="1:9">
      <c r="A1060" s="4"/>
      <c r="B1060" s="4"/>
      <c r="C1060" s="4"/>
      <c r="D1060" s="4"/>
      <c r="E1060" s="4"/>
      <c r="F1060" s="4"/>
      <c r="G1060" s="4"/>
      <c r="H1060" s="4"/>
      <c r="I1060" s="4"/>
    </row>
    <row r="1061" spans="1:9">
      <c r="A1061" s="4"/>
      <c r="B1061" s="4"/>
      <c r="C1061" s="4"/>
      <c r="D1061" s="4"/>
      <c r="E1061" s="4"/>
      <c r="F1061" s="4"/>
      <c r="G1061" s="4"/>
      <c r="H1061" s="4"/>
      <c r="I1061" s="4"/>
    </row>
    <row r="1062" spans="1:9">
      <c r="A1062" s="4"/>
      <c r="B1062" s="4"/>
      <c r="C1062" s="4"/>
      <c r="D1062" s="4"/>
      <c r="E1062" s="4"/>
      <c r="F1062" s="4"/>
      <c r="G1062" s="4"/>
      <c r="H1062" s="4"/>
      <c r="I1062" s="4"/>
    </row>
    <row r="1063" spans="1:9">
      <c r="A1063" s="4"/>
      <c r="B1063" s="4"/>
      <c r="C1063" s="4"/>
      <c r="D1063" s="4"/>
      <c r="E1063" s="4"/>
      <c r="F1063" s="4"/>
      <c r="G1063" s="4"/>
      <c r="H1063" s="4"/>
      <c r="I1063" s="4"/>
    </row>
    <row r="1064" spans="1:9">
      <c r="A1064" s="4"/>
      <c r="B1064" s="4"/>
      <c r="C1064" s="4"/>
      <c r="D1064" s="4"/>
      <c r="E1064" s="4"/>
      <c r="F1064" s="4"/>
      <c r="G1064" s="4"/>
      <c r="H1064" s="4"/>
      <c r="I1064" s="4"/>
    </row>
    <row r="1065" spans="1:9">
      <c r="A1065" s="4"/>
      <c r="B1065" s="4"/>
      <c r="C1065" s="4"/>
      <c r="D1065" s="4"/>
      <c r="E1065" s="4"/>
      <c r="F1065" s="4"/>
      <c r="G1065" s="4"/>
      <c r="H1065" s="4"/>
      <c r="I1065" s="4"/>
    </row>
    <row r="1066" spans="1:9">
      <c r="A1066" s="4"/>
      <c r="B1066" s="4"/>
      <c r="C1066" s="4"/>
      <c r="D1066" s="4"/>
      <c r="E1066" s="4"/>
      <c r="F1066" s="4"/>
      <c r="G1066" s="4"/>
      <c r="H1066" s="4"/>
      <c r="I1066" s="4"/>
    </row>
    <row r="1067" spans="1:9">
      <c r="A1067" s="4"/>
      <c r="B1067" s="4"/>
      <c r="C1067" s="4"/>
      <c r="D1067" s="4"/>
      <c r="E1067" s="4"/>
      <c r="F1067" s="4"/>
      <c r="G1067" s="4"/>
      <c r="H1067" s="4"/>
      <c r="I1067" s="4"/>
    </row>
    <row r="1068" spans="1:9">
      <c r="A1068" s="4"/>
      <c r="B1068" s="4"/>
      <c r="C1068" s="4"/>
      <c r="D1068" s="4"/>
      <c r="E1068" s="4"/>
      <c r="F1068" s="4"/>
      <c r="G1068" s="4"/>
      <c r="H1068" s="4"/>
      <c r="I1068" s="4"/>
    </row>
    <row r="1069" spans="1:9">
      <c r="A1069" s="4"/>
      <c r="B1069" s="4"/>
      <c r="C1069" s="4"/>
      <c r="D1069" s="4"/>
      <c r="E1069" s="4"/>
      <c r="F1069" s="4"/>
      <c r="G1069" s="4"/>
      <c r="H1069" s="4"/>
      <c r="I1069" s="4"/>
    </row>
    <row r="1070" spans="1:9">
      <c r="A1070" s="4"/>
      <c r="B1070" s="4"/>
      <c r="C1070" s="4"/>
      <c r="D1070" s="4"/>
      <c r="E1070" s="4"/>
      <c r="F1070" s="4"/>
      <c r="G1070" s="4"/>
      <c r="H1070" s="4"/>
      <c r="I1070" s="4"/>
    </row>
    <row r="1071" spans="1:9">
      <c r="A1071" s="4"/>
      <c r="B1071" s="4"/>
      <c r="C1071" s="4"/>
      <c r="D1071" s="4"/>
      <c r="E1071" s="4"/>
      <c r="F1071" s="4"/>
      <c r="G1071" s="4"/>
      <c r="H1071" s="4"/>
      <c r="I1071" s="4"/>
    </row>
    <row r="1072" spans="1:9">
      <c r="A1072" s="4"/>
      <c r="B1072" s="4"/>
      <c r="C1072" s="4"/>
      <c r="D1072" s="4"/>
      <c r="E1072" s="4"/>
      <c r="F1072" s="4"/>
      <c r="G1072" s="4"/>
      <c r="H1072" s="4"/>
      <c r="I1072" s="4"/>
    </row>
    <row r="1073" spans="1:9">
      <c r="A1073" s="4"/>
      <c r="B1073" s="4"/>
      <c r="C1073" s="4"/>
      <c r="D1073" s="4"/>
      <c r="E1073" s="4"/>
      <c r="F1073" s="4"/>
      <c r="G1073" s="4"/>
      <c r="H1073" s="4"/>
      <c r="I1073" s="4"/>
    </row>
    <row r="1074" spans="1:9">
      <c r="A1074" s="4"/>
      <c r="B1074" s="4"/>
      <c r="C1074" s="4"/>
      <c r="D1074" s="4"/>
      <c r="E1074" s="4"/>
      <c r="F1074" s="4"/>
      <c r="G1074" s="4"/>
      <c r="H1074" s="4"/>
      <c r="I1074" s="4"/>
    </row>
    <row r="1075" spans="1:9">
      <c r="A1075" s="4"/>
      <c r="B1075" s="4"/>
      <c r="C1075" s="4"/>
      <c r="D1075" s="4"/>
      <c r="E1075" s="4"/>
      <c r="F1075" s="4"/>
      <c r="G1075" s="4"/>
      <c r="H1075" s="4"/>
      <c r="I1075" s="4"/>
    </row>
    <row r="1076" spans="1:9">
      <c r="A1076" s="4"/>
      <c r="B1076" s="4"/>
      <c r="C1076" s="4"/>
      <c r="D1076" s="4"/>
      <c r="E1076" s="4"/>
      <c r="F1076" s="4"/>
      <c r="G1076" s="4"/>
      <c r="H1076" s="4"/>
      <c r="I1076" s="4"/>
    </row>
    <row r="1077" spans="1:9">
      <c r="A1077" s="4"/>
      <c r="B1077" s="4"/>
      <c r="C1077" s="4"/>
      <c r="D1077" s="4"/>
      <c r="E1077" s="4"/>
      <c r="F1077" s="4"/>
      <c r="G1077" s="4"/>
      <c r="H1077" s="4"/>
      <c r="I1077" s="4"/>
    </row>
    <row r="1078" spans="1:9">
      <c r="A1078" s="4"/>
      <c r="B1078" s="4"/>
      <c r="C1078" s="4"/>
      <c r="D1078" s="4"/>
      <c r="E1078" s="4"/>
      <c r="F1078" s="4"/>
      <c r="G1078" s="4"/>
      <c r="H1078" s="4"/>
      <c r="I1078" s="4"/>
    </row>
    <row r="1079" spans="1:9">
      <c r="A1079" s="4"/>
      <c r="B1079" s="4"/>
      <c r="C1079" s="4"/>
      <c r="D1079" s="4"/>
      <c r="E1079" s="4"/>
      <c r="F1079" s="4"/>
      <c r="G1079" s="4"/>
      <c r="H1079" s="4"/>
      <c r="I1079" s="4"/>
    </row>
    <row r="1080" spans="1:9">
      <c r="A1080" s="4"/>
      <c r="B1080" s="4"/>
      <c r="C1080" s="4"/>
      <c r="D1080" s="4"/>
      <c r="E1080" s="4"/>
      <c r="F1080" s="4"/>
      <c r="G1080" s="4"/>
      <c r="H1080" s="4"/>
      <c r="I1080" s="4"/>
    </row>
    <row r="1081" spans="1:9">
      <c r="A1081" s="4"/>
      <c r="B1081" s="4"/>
      <c r="C1081" s="4"/>
      <c r="D1081" s="4"/>
      <c r="E1081" s="4"/>
      <c r="F1081" s="4"/>
      <c r="G1081" s="4"/>
      <c r="H1081" s="4"/>
      <c r="I1081" s="4"/>
    </row>
    <row r="1082" spans="1:9">
      <c r="A1082" s="4"/>
      <c r="B1082" s="4"/>
      <c r="C1082" s="4"/>
      <c r="D1082" s="4"/>
      <c r="E1082" s="4"/>
      <c r="F1082" s="4"/>
      <c r="G1082" s="4"/>
      <c r="H1082" s="4"/>
      <c r="I1082" s="4"/>
    </row>
    <row r="1083" spans="1:9">
      <c r="A1083" s="4"/>
      <c r="B1083" s="4"/>
      <c r="C1083" s="4"/>
      <c r="D1083" s="4"/>
      <c r="E1083" s="4"/>
      <c r="F1083" s="4"/>
      <c r="G1083" s="4"/>
      <c r="H1083" s="4"/>
      <c r="I1083" s="4"/>
    </row>
    <row r="1084" spans="1:9">
      <c r="A1084" s="4"/>
      <c r="B1084" s="4"/>
      <c r="C1084" s="4"/>
      <c r="D1084" s="4"/>
      <c r="E1084" s="4"/>
      <c r="F1084" s="4"/>
      <c r="G1084" s="4"/>
      <c r="H1084" s="4"/>
      <c r="I1084" s="4"/>
    </row>
    <row r="1085" spans="1:9">
      <c r="A1085" s="4"/>
      <c r="B1085" s="4"/>
      <c r="C1085" s="4"/>
      <c r="D1085" s="4"/>
      <c r="E1085" s="4"/>
      <c r="F1085" s="4"/>
      <c r="G1085" s="4"/>
      <c r="H1085" s="4"/>
      <c r="I1085" s="4"/>
    </row>
    <row r="1086" spans="1:9">
      <c r="A1086" s="4"/>
      <c r="B1086" s="4"/>
      <c r="C1086" s="4"/>
      <c r="D1086" s="4"/>
      <c r="E1086" s="4"/>
      <c r="F1086" s="4"/>
      <c r="G1086" s="4"/>
      <c r="H1086" s="4"/>
      <c r="I1086" s="4"/>
    </row>
    <row r="1087" spans="1:9">
      <c r="A1087" s="4"/>
      <c r="B1087" s="4"/>
      <c r="C1087" s="4"/>
      <c r="D1087" s="4"/>
      <c r="E1087" s="4"/>
      <c r="F1087" s="4"/>
      <c r="G1087" s="4"/>
      <c r="H1087" s="4"/>
      <c r="I1087" s="4"/>
    </row>
    <row r="1088" spans="1:9">
      <c r="A1088" s="4"/>
      <c r="B1088" s="4"/>
      <c r="C1088" s="4"/>
      <c r="D1088" s="4"/>
      <c r="E1088" s="4"/>
      <c r="F1088" s="4"/>
      <c r="G1088" s="4"/>
      <c r="H1088" s="4"/>
      <c r="I1088" s="4"/>
    </row>
    <row r="1089" spans="1:9">
      <c r="A1089" s="4"/>
      <c r="B1089" s="4"/>
      <c r="C1089" s="4"/>
      <c r="D1089" s="4"/>
      <c r="E1089" s="4"/>
      <c r="F1089" s="4"/>
      <c r="G1089" s="4"/>
      <c r="H1089" s="4"/>
      <c r="I1089" s="4"/>
    </row>
    <row r="1090" spans="1:9">
      <c r="A1090" s="4"/>
      <c r="B1090" s="4"/>
      <c r="C1090" s="4"/>
      <c r="D1090" s="4"/>
      <c r="E1090" s="4"/>
      <c r="F1090" s="4"/>
      <c r="G1090" s="4"/>
      <c r="H1090" s="4"/>
      <c r="I1090" s="4"/>
    </row>
    <row r="1091" spans="1:9">
      <c r="A1091" s="4"/>
      <c r="B1091" s="4"/>
      <c r="C1091" s="4"/>
      <c r="D1091" s="4"/>
      <c r="E1091" s="4"/>
      <c r="F1091" s="4"/>
      <c r="G1091" s="4"/>
      <c r="H1091" s="4"/>
      <c r="I1091" s="4"/>
    </row>
    <row r="1092" spans="1:9">
      <c r="A1092" s="4"/>
      <c r="B1092" s="4"/>
      <c r="C1092" s="4"/>
      <c r="D1092" s="4"/>
      <c r="E1092" s="4"/>
      <c r="F1092" s="4"/>
      <c r="G1092" s="4"/>
      <c r="H1092" s="4"/>
      <c r="I1092" s="4"/>
    </row>
    <row r="1093" spans="1:9">
      <c r="A1093" s="4"/>
      <c r="B1093" s="4"/>
      <c r="C1093" s="4"/>
      <c r="D1093" s="4"/>
      <c r="E1093" s="4"/>
      <c r="F1093" s="4"/>
      <c r="G1093" s="4"/>
      <c r="H1093" s="4"/>
      <c r="I1093" s="4"/>
    </row>
    <row r="1094" spans="1:9">
      <c r="A1094" s="4"/>
      <c r="B1094" s="4"/>
      <c r="C1094" s="4"/>
      <c r="D1094" s="4"/>
      <c r="E1094" s="4"/>
      <c r="F1094" s="4"/>
      <c r="G1094" s="4"/>
      <c r="H1094" s="4"/>
      <c r="I1094" s="4"/>
    </row>
    <row r="1095" spans="1:9">
      <c r="A1095" s="4"/>
      <c r="B1095" s="4"/>
      <c r="C1095" s="4"/>
      <c r="D1095" s="4"/>
      <c r="E1095" s="4"/>
      <c r="F1095" s="4"/>
      <c r="G1095" s="4"/>
      <c r="H1095" s="4"/>
      <c r="I1095" s="4"/>
    </row>
    <row r="1096" spans="1:9">
      <c r="A1096" s="4"/>
      <c r="B1096" s="4"/>
      <c r="C1096" s="4"/>
      <c r="D1096" s="4"/>
      <c r="E1096" s="4"/>
      <c r="F1096" s="4"/>
      <c r="G1096" s="4"/>
      <c r="H1096" s="4"/>
      <c r="I1096" s="4"/>
    </row>
    <row r="1097" spans="1:9">
      <c r="A1097" s="4"/>
      <c r="B1097" s="4"/>
      <c r="C1097" s="4"/>
      <c r="D1097" s="4"/>
      <c r="E1097" s="4"/>
      <c r="F1097" s="4"/>
      <c r="G1097" s="4"/>
      <c r="H1097" s="4"/>
      <c r="I1097" s="4"/>
    </row>
    <row r="1098" spans="1:9">
      <c r="A1098" s="4"/>
      <c r="B1098" s="4"/>
      <c r="C1098" s="4"/>
      <c r="D1098" s="4"/>
      <c r="E1098" s="4"/>
      <c r="F1098" s="4"/>
      <c r="G1098" s="4"/>
      <c r="H1098" s="4"/>
      <c r="I1098" s="4"/>
    </row>
    <row r="1099" spans="1:9">
      <c r="A1099" s="4"/>
      <c r="B1099" s="4"/>
      <c r="C1099" s="4"/>
      <c r="D1099" s="4"/>
      <c r="E1099" s="4"/>
      <c r="F1099" s="4"/>
      <c r="G1099" s="4"/>
      <c r="H1099" s="4"/>
      <c r="I1099" s="4"/>
    </row>
    <row r="1100" spans="1:9">
      <c r="A1100" s="4"/>
      <c r="B1100" s="4"/>
      <c r="C1100" s="4"/>
      <c r="D1100" s="4"/>
      <c r="E1100" s="4"/>
      <c r="F1100" s="4"/>
      <c r="G1100" s="4"/>
      <c r="H1100" s="4"/>
      <c r="I1100" s="4"/>
    </row>
    <row r="1101" spans="1:9">
      <c r="A1101" s="4"/>
      <c r="B1101" s="4"/>
      <c r="C1101" s="4"/>
      <c r="D1101" s="4"/>
      <c r="E1101" s="4"/>
      <c r="F1101" s="4"/>
      <c r="G1101" s="4"/>
      <c r="H1101" s="4"/>
      <c r="I1101" s="4"/>
    </row>
    <row r="1102" spans="1:9">
      <c r="A1102" s="4"/>
      <c r="B1102" s="4"/>
      <c r="C1102" s="4"/>
      <c r="D1102" s="4"/>
      <c r="E1102" s="4"/>
      <c r="F1102" s="4"/>
      <c r="G1102" s="4"/>
      <c r="H1102" s="4"/>
      <c r="I1102" s="4"/>
    </row>
    <row r="1103" spans="1:9">
      <c r="A1103" s="4"/>
      <c r="B1103" s="4"/>
      <c r="C1103" s="4"/>
      <c r="D1103" s="4"/>
      <c r="E1103" s="4"/>
      <c r="F1103" s="4"/>
      <c r="G1103" s="4"/>
      <c r="H1103" s="4"/>
      <c r="I1103" s="4"/>
    </row>
    <row r="1104" spans="1:9">
      <c r="A1104" s="4"/>
      <c r="B1104" s="4"/>
      <c r="C1104" s="4"/>
      <c r="D1104" s="4"/>
      <c r="E1104" s="4"/>
      <c r="F1104" s="4"/>
      <c r="G1104" s="4"/>
      <c r="H1104" s="4"/>
      <c r="I1104" s="4"/>
    </row>
    <row r="1105" spans="1:9">
      <c r="A1105" s="4"/>
      <c r="B1105" s="4"/>
      <c r="C1105" s="4"/>
      <c r="D1105" s="4"/>
      <c r="E1105" s="4"/>
      <c r="F1105" s="4"/>
      <c r="G1105" s="4"/>
      <c r="H1105" s="4"/>
      <c r="I1105" s="4"/>
    </row>
    <row r="1106" spans="1:9">
      <c r="A1106" s="4"/>
      <c r="B1106" s="4"/>
      <c r="C1106" s="4"/>
      <c r="D1106" s="4"/>
      <c r="E1106" s="4"/>
      <c r="F1106" s="4"/>
      <c r="G1106" s="4"/>
      <c r="H1106" s="4"/>
      <c r="I1106" s="4"/>
    </row>
    <row r="1107" spans="1:9">
      <c r="A1107" s="4"/>
      <c r="B1107" s="4"/>
      <c r="C1107" s="4"/>
      <c r="D1107" s="4"/>
      <c r="E1107" s="4"/>
      <c r="F1107" s="4"/>
      <c r="G1107" s="4"/>
      <c r="H1107" s="4"/>
      <c r="I1107" s="4"/>
    </row>
    <row r="1108" spans="1:9">
      <c r="A1108" s="4"/>
      <c r="B1108" s="4"/>
      <c r="C1108" s="4"/>
      <c r="D1108" s="4"/>
      <c r="E1108" s="4"/>
      <c r="F1108" s="4"/>
      <c r="G1108" s="4"/>
      <c r="H1108" s="4"/>
      <c r="I1108" s="4"/>
    </row>
    <row r="1109" spans="1:9">
      <c r="A1109" s="4"/>
      <c r="B1109" s="4"/>
      <c r="C1109" s="4"/>
      <c r="D1109" s="4"/>
      <c r="E1109" s="4"/>
      <c r="F1109" s="4"/>
      <c r="G1109" s="4"/>
      <c r="H1109" s="4"/>
      <c r="I1109" s="4"/>
    </row>
    <row r="1110" spans="1:9">
      <c r="A1110" s="4"/>
      <c r="B1110" s="4"/>
      <c r="C1110" s="4"/>
      <c r="D1110" s="4"/>
      <c r="E1110" s="4"/>
      <c r="F1110" s="4"/>
      <c r="G1110" s="4"/>
      <c r="H1110" s="4"/>
      <c r="I1110" s="4"/>
    </row>
    <row r="1111" spans="1:9">
      <c r="A1111" s="4"/>
      <c r="B1111" s="4"/>
      <c r="C1111" s="4"/>
      <c r="D1111" s="4"/>
      <c r="E1111" s="4"/>
      <c r="F1111" s="4"/>
      <c r="G1111" s="4"/>
      <c r="H1111" s="4"/>
      <c r="I1111" s="4"/>
    </row>
    <row r="1112" spans="1:9">
      <c r="A1112" s="4"/>
      <c r="B1112" s="4"/>
      <c r="C1112" s="4"/>
      <c r="D1112" s="4"/>
      <c r="E1112" s="4"/>
      <c r="F1112" s="4"/>
      <c r="G1112" s="4"/>
      <c r="H1112" s="4"/>
      <c r="I1112" s="4"/>
    </row>
    <row r="1113" spans="1:9">
      <c r="A1113" s="4"/>
      <c r="B1113" s="4"/>
      <c r="C1113" s="4"/>
      <c r="D1113" s="4"/>
      <c r="E1113" s="4"/>
      <c r="F1113" s="4"/>
      <c r="G1113" s="4"/>
      <c r="H1113" s="4"/>
      <c r="I1113" s="4"/>
    </row>
    <row r="1114" spans="1:9">
      <c r="A1114" s="4"/>
      <c r="B1114" s="4"/>
      <c r="C1114" s="4"/>
      <c r="D1114" s="4"/>
      <c r="E1114" s="4"/>
      <c r="F1114" s="4"/>
      <c r="G1114" s="4"/>
      <c r="H1114" s="4"/>
      <c r="I1114" s="4"/>
    </row>
    <row r="1115" spans="1:9">
      <c r="A1115" s="4"/>
      <c r="B1115" s="4"/>
      <c r="C1115" s="4"/>
      <c r="D1115" s="4"/>
      <c r="E1115" s="4"/>
      <c r="F1115" s="4"/>
      <c r="G1115" s="4"/>
      <c r="H1115" s="4"/>
      <c r="I1115" s="4"/>
    </row>
    <row r="1116" spans="1:9">
      <c r="A1116" s="4"/>
      <c r="B1116" s="4"/>
      <c r="C1116" s="4"/>
      <c r="D1116" s="4"/>
      <c r="E1116" s="4"/>
      <c r="F1116" s="4"/>
      <c r="G1116" s="4"/>
      <c r="H1116" s="4"/>
      <c r="I1116" s="4"/>
    </row>
    <row r="1117" spans="1:9">
      <c r="A1117" s="4"/>
      <c r="B1117" s="4"/>
      <c r="C1117" s="4"/>
      <c r="D1117" s="4"/>
      <c r="E1117" s="4"/>
      <c r="F1117" s="4"/>
      <c r="G1117" s="4"/>
      <c r="H1117" s="4"/>
      <c r="I1117" s="4"/>
    </row>
    <row r="1118" spans="1:9">
      <c r="A1118" s="4"/>
      <c r="B1118" s="4"/>
      <c r="C1118" s="4"/>
      <c r="D1118" s="4"/>
      <c r="E1118" s="4"/>
      <c r="F1118" s="4"/>
      <c r="G1118" s="4"/>
      <c r="H1118" s="4"/>
      <c r="I1118" s="4"/>
    </row>
    <row r="1119" spans="1:9">
      <c r="A1119" s="4"/>
      <c r="B1119" s="4"/>
      <c r="C1119" s="4"/>
      <c r="D1119" s="4"/>
      <c r="E1119" s="4"/>
      <c r="F1119" s="4"/>
      <c r="G1119" s="4"/>
      <c r="H1119" s="4"/>
      <c r="I1119" s="4"/>
    </row>
    <row r="1120" spans="1:9">
      <c r="A1120" s="4"/>
      <c r="B1120" s="4"/>
      <c r="C1120" s="4"/>
      <c r="D1120" s="4"/>
      <c r="E1120" s="4"/>
      <c r="F1120" s="4"/>
      <c r="G1120" s="4"/>
      <c r="H1120" s="4"/>
      <c r="I1120" s="4"/>
    </row>
    <row r="1121" spans="1:9">
      <c r="A1121" s="4"/>
      <c r="B1121" s="4"/>
      <c r="C1121" s="4"/>
      <c r="D1121" s="4"/>
      <c r="E1121" s="4"/>
      <c r="F1121" s="4"/>
      <c r="G1121" s="4"/>
      <c r="H1121" s="4"/>
      <c r="I1121" s="4"/>
    </row>
    <row r="1122" spans="1:9">
      <c r="A1122" s="4"/>
      <c r="B1122" s="4"/>
      <c r="C1122" s="4"/>
      <c r="D1122" s="4"/>
      <c r="E1122" s="4"/>
      <c r="F1122" s="4"/>
      <c r="G1122" s="4"/>
      <c r="H1122" s="4"/>
      <c r="I1122" s="4"/>
    </row>
    <row r="1123" spans="1:9">
      <c r="A1123" s="4"/>
      <c r="B1123" s="4"/>
      <c r="C1123" s="4"/>
      <c r="D1123" s="4"/>
      <c r="E1123" s="4"/>
      <c r="F1123" s="4"/>
      <c r="G1123" s="4"/>
      <c r="H1123" s="4"/>
      <c r="I1123" s="4"/>
    </row>
    <row r="1124" spans="1:9">
      <c r="A1124" s="4"/>
      <c r="B1124" s="4"/>
      <c r="C1124" s="4"/>
      <c r="D1124" s="4"/>
      <c r="E1124" s="4"/>
      <c r="F1124" s="4"/>
      <c r="G1124" s="4"/>
      <c r="H1124" s="4"/>
      <c r="I1124" s="4"/>
    </row>
    <row r="1125" spans="1:9">
      <c r="A1125" s="4"/>
      <c r="B1125" s="4"/>
      <c r="C1125" s="4"/>
      <c r="D1125" s="4"/>
      <c r="E1125" s="4"/>
      <c r="F1125" s="4"/>
      <c r="G1125" s="4"/>
      <c r="H1125" s="4"/>
      <c r="I1125" s="4"/>
    </row>
    <row r="1126" spans="1:9">
      <c r="A1126" s="4"/>
      <c r="B1126" s="4"/>
      <c r="C1126" s="4"/>
      <c r="D1126" s="4"/>
      <c r="E1126" s="4"/>
      <c r="F1126" s="4"/>
      <c r="G1126" s="4"/>
      <c r="H1126" s="4"/>
      <c r="I1126" s="4"/>
    </row>
    <row r="1127" spans="1:9">
      <c r="A1127" s="4"/>
      <c r="B1127" s="4"/>
      <c r="C1127" s="4"/>
      <c r="D1127" s="4"/>
      <c r="E1127" s="4"/>
      <c r="F1127" s="4"/>
      <c r="G1127" s="4"/>
      <c r="H1127" s="4"/>
      <c r="I1127" s="4"/>
    </row>
    <row r="1128" spans="1:9">
      <c r="A1128" s="4"/>
      <c r="B1128" s="4"/>
      <c r="C1128" s="4"/>
      <c r="D1128" s="4"/>
      <c r="E1128" s="4"/>
      <c r="F1128" s="4"/>
      <c r="G1128" s="4"/>
      <c r="H1128" s="4"/>
      <c r="I1128" s="4"/>
    </row>
    <row r="1129" spans="1:9">
      <c r="A1129" s="4"/>
      <c r="B1129" s="4"/>
      <c r="C1129" s="4"/>
      <c r="D1129" s="4"/>
      <c r="E1129" s="4"/>
      <c r="F1129" s="4"/>
      <c r="G1129" s="4"/>
      <c r="H1129" s="4"/>
      <c r="I1129" s="4"/>
    </row>
    <row r="1130" spans="1:9">
      <c r="A1130" s="4"/>
      <c r="B1130" s="4"/>
      <c r="C1130" s="4"/>
      <c r="D1130" s="4"/>
      <c r="E1130" s="4"/>
      <c r="F1130" s="4"/>
      <c r="G1130" s="4"/>
      <c r="H1130" s="4"/>
      <c r="I1130" s="4"/>
    </row>
    <row r="1131" spans="1:9">
      <c r="A1131" s="4"/>
      <c r="B1131" s="4"/>
      <c r="C1131" s="4"/>
      <c r="D1131" s="4"/>
      <c r="E1131" s="4"/>
      <c r="F1131" s="4"/>
      <c r="G1131" s="4"/>
      <c r="H1131" s="4"/>
      <c r="I1131" s="4"/>
    </row>
    <row r="1132" spans="1:9">
      <c r="A1132" s="4"/>
      <c r="B1132" s="4"/>
      <c r="C1132" s="4"/>
      <c r="D1132" s="4"/>
      <c r="E1132" s="4"/>
      <c r="F1132" s="4"/>
      <c r="G1132" s="4"/>
      <c r="H1132" s="4"/>
      <c r="I1132" s="4"/>
    </row>
    <row r="1133" spans="1:9">
      <c r="A1133" s="4"/>
      <c r="B1133" s="4"/>
      <c r="C1133" s="4"/>
      <c r="D1133" s="4"/>
      <c r="E1133" s="4"/>
      <c r="F1133" s="4"/>
      <c r="G1133" s="4"/>
      <c r="H1133" s="4"/>
      <c r="I1133" s="4"/>
    </row>
    <row r="1134" spans="1:9">
      <c r="A1134" s="4"/>
      <c r="B1134" s="4"/>
      <c r="C1134" s="4"/>
      <c r="D1134" s="4"/>
      <c r="E1134" s="4"/>
      <c r="F1134" s="4"/>
      <c r="G1134" s="4"/>
      <c r="H1134" s="4"/>
      <c r="I1134" s="4"/>
    </row>
    <row r="1135" spans="1:9">
      <c r="A1135" s="4"/>
      <c r="B1135" s="4"/>
      <c r="C1135" s="4"/>
      <c r="D1135" s="4"/>
      <c r="E1135" s="4"/>
      <c r="F1135" s="4"/>
      <c r="G1135" s="4"/>
      <c r="H1135" s="4"/>
      <c r="I1135" s="4"/>
    </row>
    <row r="1136" spans="1:9">
      <c r="A1136" s="4"/>
      <c r="B1136" s="4"/>
      <c r="C1136" s="4"/>
      <c r="D1136" s="4"/>
      <c r="E1136" s="4"/>
      <c r="F1136" s="4"/>
      <c r="G1136" s="4"/>
      <c r="H1136" s="4"/>
      <c r="I1136" s="4"/>
    </row>
    <row r="1137" spans="1:9">
      <c r="A1137" s="4"/>
      <c r="B1137" s="4"/>
      <c r="C1137" s="4"/>
      <c r="D1137" s="4"/>
      <c r="E1137" s="4"/>
      <c r="F1137" s="4"/>
      <c r="G1137" s="4"/>
      <c r="H1137" s="4"/>
      <c r="I1137" s="4"/>
    </row>
    <row r="1138" spans="1:9">
      <c r="A1138" s="4"/>
      <c r="B1138" s="4"/>
      <c r="C1138" s="4"/>
      <c r="D1138" s="4"/>
      <c r="E1138" s="4"/>
      <c r="F1138" s="4"/>
      <c r="G1138" s="4"/>
      <c r="H1138" s="4"/>
      <c r="I1138" s="4"/>
    </row>
    <row r="1139" spans="1:9">
      <c r="A1139" s="4"/>
      <c r="B1139" s="4"/>
      <c r="C1139" s="4"/>
      <c r="D1139" s="4"/>
      <c r="E1139" s="4"/>
      <c r="F1139" s="4"/>
      <c r="G1139" s="4"/>
      <c r="H1139" s="4"/>
      <c r="I1139" s="4"/>
    </row>
    <row r="1140" spans="1:9">
      <c r="A1140" s="4"/>
      <c r="B1140" s="4"/>
      <c r="C1140" s="4"/>
      <c r="D1140" s="4"/>
      <c r="E1140" s="4"/>
      <c r="F1140" s="4"/>
      <c r="G1140" s="4"/>
      <c r="H1140" s="4"/>
      <c r="I1140" s="4"/>
    </row>
    <row r="1141" spans="1:9">
      <c r="A1141" s="4"/>
      <c r="B1141" s="4"/>
      <c r="C1141" s="4"/>
      <c r="D1141" s="4"/>
      <c r="E1141" s="4"/>
      <c r="F1141" s="4"/>
      <c r="G1141" s="4"/>
      <c r="H1141" s="4"/>
      <c r="I1141" s="4"/>
    </row>
    <row r="1142" spans="1:9">
      <c r="A1142" s="4"/>
      <c r="B1142" s="4"/>
      <c r="C1142" s="4"/>
      <c r="D1142" s="4"/>
      <c r="E1142" s="4"/>
      <c r="F1142" s="4"/>
      <c r="G1142" s="4"/>
      <c r="H1142" s="4"/>
      <c r="I1142" s="4"/>
    </row>
    <row r="1143" spans="1:9">
      <c r="A1143" s="4"/>
      <c r="B1143" s="4"/>
      <c r="C1143" s="4"/>
      <c r="D1143" s="4"/>
      <c r="E1143" s="4"/>
      <c r="F1143" s="4"/>
      <c r="G1143" s="4"/>
      <c r="H1143" s="4"/>
      <c r="I1143" s="4"/>
    </row>
    <row r="1144" spans="1:9">
      <c r="A1144" s="4"/>
      <c r="B1144" s="4"/>
      <c r="C1144" s="4"/>
      <c r="D1144" s="4"/>
      <c r="E1144" s="4"/>
      <c r="F1144" s="4"/>
      <c r="G1144" s="4"/>
      <c r="H1144" s="4"/>
      <c r="I1144" s="4"/>
    </row>
    <row r="1145" spans="1:9">
      <c r="A1145" s="4"/>
      <c r="B1145" s="4"/>
      <c r="C1145" s="4"/>
      <c r="D1145" s="4"/>
      <c r="E1145" s="4"/>
      <c r="F1145" s="4"/>
      <c r="G1145" s="4"/>
      <c r="H1145" s="4"/>
      <c r="I1145" s="4"/>
    </row>
    <row r="1146" spans="1:9">
      <c r="A1146" s="4"/>
      <c r="B1146" s="4"/>
      <c r="C1146" s="4"/>
      <c r="D1146" s="4"/>
      <c r="E1146" s="4"/>
      <c r="F1146" s="4"/>
      <c r="G1146" s="4"/>
      <c r="H1146" s="4"/>
      <c r="I1146" s="4"/>
    </row>
    <row r="1147" spans="1:9">
      <c r="A1147" s="4"/>
      <c r="B1147" s="4"/>
      <c r="C1147" s="4"/>
      <c r="D1147" s="4"/>
      <c r="E1147" s="4"/>
      <c r="F1147" s="4"/>
      <c r="G1147" s="4"/>
      <c r="H1147" s="4"/>
      <c r="I1147" s="4"/>
    </row>
    <row r="1148" spans="1:9">
      <c r="A1148" s="4"/>
      <c r="B1148" s="4"/>
      <c r="C1148" s="4"/>
      <c r="D1148" s="4"/>
      <c r="E1148" s="4"/>
      <c r="F1148" s="4"/>
      <c r="G1148" s="4"/>
      <c r="H1148" s="4"/>
      <c r="I1148" s="4"/>
    </row>
    <row r="1149" spans="1:9">
      <c r="A1149" s="4"/>
      <c r="B1149" s="4"/>
      <c r="C1149" s="4"/>
      <c r="D1149" s="4"/>
      <c r="E1149" s="4"/>
      <c r="F1149" s="4"/>
      <c r="G1149" s="4"/>
      <c r="H1149" s="4"/>
      <c r="I1149" s="4"/>
    </row>
    <row r="1150" spans="1:9">
      <c r="A1150" s="4"/>
      <c r="B1150" s="4"/>
      <c r="C1150" s="4"/>
      <c r="D1150" s="4"/>
      <c r="E1150" s="4"/>
      <c r="F1150" s="4"/>
      <c r="G1150" s="4"/>
      <c r="H1150" s="4"/>
      <c r="I1150" s="4"/>
    </row>
    <row r="1151" spans="1:9">
      <c r="A1151" s="4"/>
      <c r="B1151" s="4"/>
      <c r="C1151" s="4"/>
      <c r="D1151" s="4"/>
      <c r="E1151" s="4"/>
      <c r="F1151" s="4"/>
      <c r="G1151" s="4"/>
      <c r="H1151" s="4"/>
      <c r="I1151" s="4"/>
    </row>
    <row r="1152" spans="1:9">
      <c r="A1152" s="4"/>
      <c r="B1152" s="4"/>
      <c r="C1152" s="4"/>
      <c r="D1152" s="4"/>
      <c r="E1152" s="4"/>
      <c r="F1152" s="4"/>
      <c r="G1152" s="4"/>
      <c r="H1152" s="4"/>
      <c r="I1152" s="4"/>
    </row>
    <row r="1153" spans="1:9">
      <c r="A1153" s="4"/>
      <c r="B1153" s="4"/>
      <c r="C1153" s="4"/>
      <c r="D1153" s="4"/>
      <c r="E1153" s="4"/>
      <c r="F1153" s="4"/>
      <c r="G1153" s="4"/>
      <c r="H1153" s="4"/>
      <c r="I1153" s="4"/>
    </row>
    <row r="1154" spans="1:9">
      <c r="A1154" s="4"/>
      <c r="B1154" s="4"/>
      <c r="C1154" s="4"/>
      <c r="D1154" s="4"/>
      <c r="E1154" s="4"/>
      <c r="F1154" s="4"/>
      <c r="G1154" s="4"/>
      <c r="H1154" s="4"/>
      <c r="I1154" s="4"/>
    </row>
    <row r="1155" spans="1:9">
      <c r="A1155" s="4"/>
      <c r="B1155" s="4"/>
      <c r="C1155" s="4"/>
      <c r="D1155" s="4"/>
      <c r="E1155" s="4"/>
      <c r="F1155" s="4"/>
      <c r="G1155" s="4"/>
      <c r="H1155" s="4"/>
      <c r="I1155" s="4"/>
    </row>
    <row r="1156" spans="1:9">
      <c r="A1156" s="4"/>
      <c r="B1156" s="4"/>
      <c r="C1156" s="4"/>
      <c r="D1156" s="4"/>
      <c r="E1156" s="4"/>
      <c r="F1156" s="4"/>
      <c r="G1156" s="4"/>
      <c r="H1156" s="4"/>
      <c r="I1156" s="4"/>
    </row>
    <row r="1157" spans="1:9">
      <c r="A1157" s="4"/>
      <c r="B1157" s="4"/>
      <c r="C1157" s="4"/>
      <c r="D1157" s="4"/>
      <c r="E1157" s="4"/>
      <c r="F1157" s="4"/>
      <c r="G1157" s="4"/>
      <c r="H1157" s="4"/>
      <c r="I1157" s="4"/>
    </row>
    <row r="1158" spans="1:9">
      <c r="A1158" s="4"/>
      <c r="B1158" s="4"/>
      <c r="C1158" s="4"/>
      <c r="D1158" s="4"/>
      <c r="E1158" s="4"/>
      <c r="F1158" s="4"/>
      <c r="G1158" s="4"/>
      <c r="H1158" s="4"/>
      <c r="I1158" s="4"/>
    </row>
    <row r="1159" spans="1:9">
      <c r="A1159" s="4"/>
      <c r="B1159" s="4"/>
      <c r="C1159" s="4"/>
      <c r="D1159" s="4"/>
      <c r="E1159" s="4"/>
      <c r="F1159" s="4"/>
      <c r="G1159" s="4"/>
      <c r="H1159" s="4"/>
      <c r="I1159" s="4"/>
    </row>
    <row r="1160" spans="1:9">
      <c r="A1160" s="4"/>
      <c r="B1160" s="4"/>
      <c r="C1160" s="4"/>
      <c r="D1160" s="4"/>
      <c r="E1160" s="4"/>
      <c r="F1160" s="4"/>
      <c r="G1160" s="4"/>
      <c r="H1160" s="4"/>
      <c r="I1160" s="4"/>
    </row>
    <row r="1161" spans="1:9">
      <c r="A1161" s="4"/>
      <c r="B1161" s="4"/>
      <c r="C1161" s="4"/>
      <c r="D1161" s="4"/>
      <c r="E1161" s="4"/>
      <c r="F1161" s="4"/>
      <c r="G1161" s="4"/>
      <c r="H1161" s="4"/>
      <c r="I1161" s="4"/>
    </row>
    <row r="1162" spans="1:9">
      <c r="A1162" s="4"/>
      <c r="B1162" s="4"/>
      <c r="C1162" s="4"/>
      <c r="D1162" s="4"/>
      <c r="E1162" s="4"/>
      <c r="F1162" s="4"/>
      <c r="G1162" s="4"/>
      <c r="H1162" s="4"/>
      <c r="I1162" s="4"/>
    </row>
    <row r="1163" spans="1:9">
      <c r="A1163" s="4"/>
      <c r="B1163" s="4"/>
      <c r="C1163" s="4"/>
      <c r="D1163" s="4"/>
      <c r="E1163" s="4"/>
      <c r="F1163" s="4"/>
      <c r="G1163" s="4"/>
      <c r="H1163" s="4"/>
      <c r="I1163" s="4"/>
    </row>
    <row r="1164" spans="1:9">
      <c r="A1164" s="4"/>
      <c r="B1164" s="4"/>
      <c r="C1164" s="4"/>
      <c r="D1164" s="4"/>
      <c r="E1164" s="4"/>
      <c r="F1164" s="4"/>
      <c r="G1164" s="4"/>
      <c r="H1164" s="4"/>
      <c r="I1164" s="4"/>
    </row>
    <row r="1165" spans="1:9">
      <c r="A1165" s="4"/>
      <c r="B1165" s="4"/>
      <c r="C1165" s="4"/>
      <c r="D1165" s="4"/>
      <c r="E1165" s="4"/>
      <c r="F1165" s="4"/>
      <c r="G1165" s="4"/>
      <c r="H1165" s="4"/>
      <c r="I1165" s="4"/>
    </row>
    <row r="1166" spans="1:9">
      <c r="A1166" s="4"/>
      <c r="B1166" s="4"/>
      <c r="C1166" s="4"/>
      <c r="D1166" s="4"/>
      <c r="E1166" s="4"/>
      <c r="F1166" s="4"/>
      <c r="G1166" s="4"/>
      <c r="H1166" s="4"/>
      <c r="I1166" s="4"/>
    </row>
    <row r="1167" spans="1:9">
      <c r="A1167" s="4"/>
      <c r="B1167" s="4"/>
      <c r="C1167" s="4"/>
      <c r="D1167" s="4"/>
      <c r="E1167" s="4"/>
      <c r="F1167" s="4"/>
      <c r="G1167" s="4"/>
      <c r="H1167" s="4"/>
      <c r="I1167" s="4"/>
    </row>
    <row r="1168" spans="1:9">
      <c r="A1168" s="4"/>
      <c r="B1168" s="4"/>
      <c r="C1168" s="4"/>
      <c r="D1168" s="4"/>
      <c r="E1168" s="4"/>
      <c r="F1168" s="4"/>
      <c r="G1168" s="4"/>
      <c r="H1168" s="4"/>
      <c r="I1168" s="4"/>
    </row>
    <row r="1169" spans="1:9">
      <c r="A1169" s="4"/>
      <c r="B1169" s="4"/>
      <c r="C1169" s="4"/>
      <c r="D1169" s="4"/>
      <c r="E1169" s="4"/>
      <c r="F1169" s="4"/>
      <c r="G1169" s="4"/>
      <c r="H1169" s="4"/>
      <c r="I1169" s="4"/>
    </row>
    <row r="1170" spans="1:9">
      <c r="A1170" s="4"/>
      <c r="B1170" s="4"/>
      <c r="C1170" s="4"/>
      <c r="D1170" s="4"/>
      <c r="E1170" s="4"/>
      <c r="F1170" s="4"/>
      <c r="G1170" s="4"/>
      <c r="H1170" s="4"/>
      <c r="I1170" s="4"/>
    </row>
    <row r="1171" spans="1:9">
      <c r="A1171" s="4"/>
      <c r="B1171" s="4"/>
      <c r="C1171" s="4"/>
      <c r="D1171" s="4"/>
      <c r="E1171" s="4"/>
      <c r="F1171" s="4"/>
      <c r="G1171" s="4"/>
      <c r="H1171" s="4"/>
      <c r="I1171" s="4"/>
    </row>
    <row r="1172" spans="1:9">
      <c r="A1172" s="4"/>
      <c r="B1172" s="4"/>
      <c r="C1172" s="4"/>
      <c r="D1172" s="4"/>
      <c r="E1172" s="4"/>
      <c r="F1172" s="4"/>
      <c r="G1172" s="4"/>
      <c r="H1172" s="4"/>
      <c r="I1172" s="4"/>
    </row>
    <row r="1173" spans="1:9">
      <c r="A1173" s="4"/>
      <c r="B1173" s="4"/>
      <c r="C1173" s="4"/>
      <c r="D1173" s="4"/>
      <c r="E1173" s="4"/>
      <c r="F1173" s="4"/>
      <c r="G1173" s="4"/>
      <c r="H1173" s="4"/>
      <c r="I1173" s="4"/>
    </row>
    <row r="1174" spans="1:9">
      <c r="A1174" s="4"/>
      <c r="B1174" s="4"/>
      <c r="C1174" s="4"/>
      <c r="D1174" s="4"/>
      <c r="E1174" s="4"/>
      <c r="F1174" s="4"/>
      <c r="G1174" s="4"/>
      <c r="H1174" s="4"/>
      <c r="I1174" s="4"/>
    </row>
    <row r="1175" spans="1:9">
      <c r="A1175" s="4"/>
      <c r="B1175" s="4"/>
      <c r="C1175" s="4"/>
      <c r="D1175" s="4"/>
      <c r="E1175" s="4"/>
      <c r="F1175" s="4"/>
      <c r="G1175" s="4"/>
      <c r="H1175" s="4"/>
      <c r="I1175" s="4"/>
    </row>
    <row r="1176" spans="1:9">
      <c r="A1176" s="4"/>
      <c r="B1176" s="4"/>
      <c r="C1176" s="4"/>
      <c r="D1176" s="4"/>
      <c r="E1176" s="4"/>
      <c r="F1176" s="4"/>
      <c r="G1176" s="4"/>
      <c r="H1176" s="4"/>
      <c r="I1176" s="4"/>
    </row>
    <row r="1177" spans="1:9">
      <c r="A1177" s="4"/>
      <c r="B1177" s="4"/>
      <c r="C1177" s="4"/>
      <c r="D1177" s="4"/>
      <c r="E1177" s="4"/>
      <c r="F1177" s="4"/>
      <c r="G1177" s="4"/>
      <c r="H1177" s="4"/>
      <c r="I1177" s="4"/>
    </row>
    <row r="1178" spans="1:9">
      <c r="A1178" s="4"/>
      <c r="B1178" s="4"/>
      <c r="C1178" s="4"/>
      <c r="D1178" s="4"/>
      <c r="E1178" s="4"/>
      <c r="F1178" s="4"/>
      <c r="G1178" s="4"/>
      <c r="H1178" s="4"/>
      <c r="I1178" s="4"/>
    </row>
    <row r="1179" spans="1:9">
      <c r="A1179" s="4"/>
      <c r="B1179" s="4"/>
      <c r="C1179" s="4"/>
      <c r="D1179" s="4"/>
      <c r="E1179" s="4"/>
      <c r="F1179" s="4"/>
      <c r="G1179" s="4"/>
      <c r="H1179" s="4"/>
      <c r="I1179" s="4"/>
    </row>
    <row r="1180" spans="1:9">
      <c r="A1180" s="4"/>
      <c r="B1180" s="4"/>
      <c r="C1180" s="4"/>
      <c r="D1180" s="4"/>
      <c r="E1180" s="4"/>
      <c r="F1180" s="4"/>
      <c r="G1180" s="4"/>
      <c r="H1180" s="4"/>
      <c r="I1180" s="4"/>
    </row>
    <row r="1181" spans="1:9">
      <c r="A1181" s="4"/>
      <c r="B1181" s="4"/>
      <c r="C1181" s="4"/>
      <c r="D1181" s="4"/>
      <c r="E1181" s="4"/>
      <c r="F1181" s="4"/>
      <c r="G1181" s="4"/>
      <c r="H1181" s="4"/>
      <c r="I1181" s="4"/>
    </row>
    <row r="1182" spans="1:9">
      <c r="A1182" s="4"/>
      <c r="B1182" s="4"/>
      <c r="C1182" s="4"/>
      <c r="D1182" s="4"/>
      <c r="E1182" s="4"/>
      <c r="F1182" s="4"/>
      <c r="G1182" s="4"/>
      <c r="H1182" s="4"/>
      <c r="I1182" s="4"/>
    </row>
    <row r="1183" spans="1:9">
      <c r="A1183" s="4"/>
      <c r="B1183" s="4"/>
      <c r="C1183" s="4"/>
      <c r="D1183" s="4"/>
      <c r="E1183" s="4"/>
      <c r="F1183" s="4"/>
      <c r="G1183" s="4"/>
      <c r="H1183" s="4"/>
      <c r="I1183" s="4"/>
    </row>
    <row r="1184" spans="1:9">
      <c r="A1184" s="4"/>
      <c r="B1184" s="4"/>
      <c r="C1184" s="4"/>
      <c r="D1184" s="4"/>
      <c r="E1184" s="4"/>
      <c r="F1184" s="4"/>
      <c r="G1184" s="4"/>
      <c r="H1184" s="4"/>
      <c r="I1184" s="4"/>
    </row>
    <row r="1185" spans="1:9">
      <c r="A1185" s="4"/>
      <c r="B1185" s="4"/>
      <c r="C1185" s="4"/>
      <c r="D1185" s="4"/>
      <c r="E1185" s="4"/>
      <c r="F1185" s="4"/>
      <c r="G1185" s="4"/>
      <c r="H1185" s="4"/>
      <c r="I1185" s="4"/>
    </row>
    <row r="1186" spans="1:9">
      <c r="A1186" s="4"/>
      <c r="B1186" s="4"/>
      <c r="C1186" s="4"/>
      <c r="D1186" s="4"/>
      <c r="E1186" s="4"/>
      <c r="F1186" s="4"/>
      <c r="G1186" s="4"/>
      <c r="H1186" s="4"/>
      <c r="I1186" s="4"/>
    </row>
    <row r="1187" spans="1:9">
      <c r="A1187" s="4"/>
      <c r="B1187" s="4"/>
      <c r="C1187" s="4"/>
      <c r="D1187" s="4"/>
      <c r="E1187" s="4"/>
      <c r="F1187" s="4"/>
      <c r="G1187" s="4"/>
      <c r="H1187" s="4"/>
      <c r="I1187" s="4"/>
    </row>
    <row r="1188" spans="1:9">
      <c r="A1188" s="4"/>
      <c r="B1188" s="4"/>
      <c r="C1188" s="4"/>
      <c r="D1188" s="4"/>
      <c r="E1188" s="4"/>
      <c r="F1188" s="4"/>
      <c r="G1188" s="4"/>
      <c r="H1188" s="4"/>
      <c r="I1188" s="4"/>
    </row>
    <row r="1189" spans="1:9">
      <c r="A1189" s="4"/>
      <c r="B1189" s="4"/>
      <c r="C1189" s="4"/>
      <c r="D1189" s="4"/>
      <c r="E1189" s="4"/>
      <c r="F1189" s="4"/>
      <c r="G1189" s="4"/>
      <c r="H1189" s="4"/>
      <c r="I1189" s="4"/>
    </row>
    <row r="1190" spans="1:9">
      <c r="A1190" s="4"/>
      <c r="B1190" s="4"/>
      <c r="C1190" s="4"/>
      <c r="D1190" s="4"/>
      <c r="E1190" s="4"/>
      <c r="F1190" s="4"/>
      <c r="G1190" s="4"/>
      <c r="H1190" s="4"/>
      <c r="I1190" s="4"/>
    </row>
    <row r="1191" spans="1:9">
      <c r="A1191" s="4"/>
      <c r="B1191" s="4"/>
      <c r="C1191" s="4"/>
      <c r="D1191" s="4"/>
      <c r="E1191" s="4"/>
      <c r="F1191" s="4"/>
      <c r="G1191" s="4"/>
      <c r="H1191" s="4"/>
      <c r="I1191" s="4"/>
    </row>
    <row r="1192" spans="1:9">
      <c r="A1192" s="4"/>
      <c r="B1192" s="4"/>
      <c r="C1192" s="4"/>
      <c r="D1192" s="4"/>
      <c r="E1192" s="4"/>
      <c r="F1192" s="4"/>
      <c r="G1192" s="4"/>
      <c r="H1192" s="4"/>
      <c r="I1192" s="4"/>
    </row>
    <row r="1193" spans="1:9">
      <c r="A1193" s="4"/>
      <c r="B1193" s="4"/>
      <c r="C1193" s="4"/>
      <c r="D1193" s="4"/>
      <c r="E1193" s="4"/>
      <c r="F1193" s="4"/>
      <c r="G1193" s="4"/>
      <c r="H1193" s="4"/>
      <c r="I1193" s="4"/>
    </row>
    <row r="1194" spans="1:9">
      <c r="A1194" s="4"/>
      <c r="B1194" s="4"/>
      <c r="C1194" s="4"/>
      <c r="D1194" s="4"/>
      <c r="E1194" s="4"/>
      <c r="F1194" s="4"/>
      <c r="G1194" s="4"/>
      <c r="H1194" s="4"/>
      <c r="I1194" s="4"/>
    </row>
    <row r="1195" spans="1:9">
      <c r="A1195" s="4"/>
      <c r="B1195" s="4"/>
      <c r="C1195" s="4"/>
      <c r="D1195" s="4"/>
      <c r="E1195" s="4"/>
      <c r="F1195" s="4"/>
      <c r="G1195" s="4"/>
      <c r="H1195" s="4"/>
      <c r="I1195" s="4"/>
    </row>
    <row r="1196" spans="1:9">
      <c r="A1196" s="4"/>
      <c r="B1196" s="4"/>
      <c r="C1196" s="4"/>
      <c r="D1196" s="4"/>
      <c r="E1196" s="4"/>
      <c r="F1196" s="4"/>
      <c r="G1196" s="4"/>
      <c r="H1196" s="4"/>
      <c r="I1196" s="4"/>
    </row>
    <row r="1197" spans="1:9">
      <c r="A1197" s="4"/>
      <c r="B1197" s="4"/>
      <c r="C1197" s="4"/>
      <c r="D1197" s="4"/>
      <c r="E1197" s="4"/>
      <c r="F1197" s="4"/>
      <c r="G1197" s="4"/>
      <c r="H1197" s="4"/>
      <c r="I1197" s="4"/>
    </row>
    <row r="1198" spans="1:9">
      <c r="A1198" s="4"/>
      <c r="B1198" s="4"/>
      <c r="C1198" s="4"/>
      <c r="D1198" s="4"/>
      <c r="E1198" s="4"/>
      <c r="F1198" s="4"/>
      <c r="G1198" s="4"/>
      <c r="H1198" s="4"/>
      <c r="I1198" s="4"/>
    </row>
    <row r="1199" spans="1:9">
      <c r="A1199" s="4"/>
      <c r="B1199" s="4"/>
      <c r="C1199" s="4"/>
      <c r="D1199" s="4"/>
      <c r="E1199" s="4"/>
      <c r="F1199" s="4"/>
      <c r="G1199" s="4"/>
      <c r="H1199" s="4"/>
      <c r="I1199" s="4"/>
    </row>
    <row r="1200" spans="1:9">
      <c r="A1200" s="4"/>
      <c r="B1200" s="4"/>
      <c r="C1200" s="4"/>
      <c r="D1200" s="4"/>
      <c r="E1200" s="4"/>
      <c r="F1200" s="4"/>
      <c r="G1200" s="4"/>
      <c r="H1200" s="4"/>
      <c r="I1200" s="4"/>
    </row>
    <row r="1201" spans="1:9">
      <c r="A1201" s="4"/>
      <c r="B1201" s="4"/>
      <c r="C1201" s="4"/>
      <c r="D1201" s="4"/>
      <c r="E1201" s="4"/>
      <c r="F1201" s="4"/>
      <c r="G1201" s="4"/>
      <c r="H1201" s="4"/>
      <c r="I1201" s="4"/>
    </row>
    <row r="1202" spans="1:9">
      <c r="A1202" s="4"/>
      <c r="B1202" s="4"/>
      <c r="C1202" s="4"/>
      <c r="D1202" s="4"/>
      <c r="E1202" s="4"/>
      <c r="F1202" s="4"/>
      <c r="G1202" s="4"/>
      <c r="H1202" s="4"/>
      <c r="I1202" s="4"/>
    </row>
    <row r="1203" spans="1:9">
      <c r="A1203" s="4"/>
      <c r="B1203" s="4"/>
      <c r="C1203" s="4"/>
      <c r="D1203" s="4"/>
      <c r="E1203" s="4"/>
      <c r="F1203" s="4"/>
      <c r="G1203" s="4"/>
      <c r="H1203" s="4"/>
      <c r="I1203" s="4"/>
    </row>
    <row r="1204" spans="1:9">
      <c r="A1204" s="4"/>
      <c r="B1204" s="4"/>
      <c r="C1204" s="4"/>
      <c r="D1204" s="4"/>
      <c r="E1204" s="4"/>
      <c r="F1204" s="4"/>
      <c r="G1204" s="4"/>
      <c r="H1204" s="4"/>
      <c r="I1204" s="4"/>
    </row>
    <row r="1205" spans="1:9">
      <c r="A1205" s="4"/>
      <c r="B1205" s="4"/>
      <c r="C1205" s="4"/>
      <c r="D1205" s="4"/>
      <c r="E1205" s="4"/>
      <c r="F1205" s="4"/>
      <c r="G1205" s="4"/>
      <c r="H1205" s="4"/>
      <c r="I1205" s="4"/>
    </row>
    <row r="1206" spans="1:9">
      <c r="A1206" s="4"/>
      <c r="B1206" s="4"/>
      <c r="C1206" s="4"/>
      <c r="D1206" s="4"/>
      <c r="E1206" s="4"/>
      <c r="F1206" s="4"/>
      <c r="G1206" s="4"/>
      <c r="H1206" s="4"/>
      <c r="I1206" s="4"/>
    </row>
    <row r="1207" spans="1:9">
      <c r="A1207" s="4"/>
      <c r="B1207" s="4"/>
      <c r="C1207" s="4"/>
      <c r="D1207" s="4"/>
      <c r="E1207" s="4"/>
      <c r="F1207" s="4"/>
      <c r="G1207" s="4"/>
      <c r="H1207" s="4"/>
      <c r="I1207" s="4"/>
    </row>
    <row r="1208" spans="1:9">
      <c r="A1208" s="4"/>
      <c r="B1208" s="4"/>
      <c r="C1208" s="4"/>
      <c r="D1208" s="4"/>
      <c r="E1208" s="4"/>
      <c r="F1208" s="4"/>
      <c r="G1208" s="4"/>
      <c r="H1208" s="4"/>
      <c r="I1208" s="4"/>
    </row>
    <row r="1209" spans="1:9">
      <c r="A1209" s="4"/>
      <c r="B1209" s="4"/>
      <c r="C1209" s="4"/>
      <c r="D1209" s="4"/>
      <c r="E1209" s="4"/>
      <c r="F1209" s="4"/>
      <c r="G1209" s="4"/>
      <c r="H1209" s="4"/>
      <c r="I1209" s="4"/>
    </row>
    <row r="1210" spans="1:9">
      <c r="A1210" s="4"/>
      <c r="B1210" s="4"/>
      <c r="C1210" s="4"/>
      <c r="D1210" s="4"/>
      <c r="E1210" s="4"/>
      <c r="F1210" s="4"/>
      <c r="G1210" s="4"/>
      <c r="H1210" s="4"/>
      <c r="I1210" s="4"/>
    </row>
    <row r="1211" spans="1:9">
      <c r="A1211" s="4"/>
      <c r="B1211" s="4"/>
      <c r="C1211" s="4"/>
      <c r="D1211" s="4"/>
      <c r="E1211" s="4"/>
      <c r="F1211" s="4"/>
      <c r="G1211" s="4"/>
      <c r="H1211" s="4"/>
      <c r="I1211" s="4"/>
    </row>
    <row r="1212" spans="1:9">
      <c r="A1212" s="4"/>
      <c r="B1212" s="4"/>
      <c r="C1212" s="4"/>
      <c r="D1212" s="4"/>
      <c r="E1212" s="4"/>
      <c r="F1212" s="4"/>
      <c r="G1212" s="4"/>
      <c r="H1212" s="4"/>
      <c r="I1212" s="4"/>
    </row>
    <row r="1213" spans="1:9">
      <c r="A1213" s="4"/>
      <c r="B1213" s="4"/>
      <c r="C1213" s="4"/>
      <c r="D1213" s="4"/>
      <c r="E1213" s="4"/>
      <c r="F1213" s="4"/>
      <c r="G1213" s="4"/>
      <c r="H1213" s="4"/>
      <c r="I1213" s="4"/>
    </row>
    <row r="1214" spans="1:9">
      <c r="A1214" s="4"/>
      <c r="B1214" s="4"/>
      <c r="C1214" s="4"/>
      <c r="D1214" s="4"/>
      <c r="E1214" s="4"/>
      <c r="F1214" s="4"/>
      <c r="G1214" s="4"/>
      <c r="H1214" s="4"/>
      <c r="I1214" s="4"/>
    </row>
    <row r="1215" spans="1:9">
      <c r="A1215" s="4"/>
      <c r="B1215" s="4"/>
      <c r="C1215" s="4"/>
      <c r="D1215" s="4"/>
      <c r="E1215" s="4"/>
      <c r="F1215" s="4"/>
      <c r="G1215" s="4"/>
      <c r="H1215" s="4"/>
      <c r="I1215" s="4"/>
    </row>
    <row r="1216" spans="1:9">
      <c r="A1216" s="4"/>
      <c r="B1216" s="4"/>
      <c r="C1216" s="4"/>
      <c r="D1216" s="4"/>
      <c r="E1216" s="4"/>
      <c r="F1216" s="4"/>
      <c r="G1216" s="4"/>
      <c r="H1216" s="4"/>
      <c r="I1216" s="4"/>
    </row>
    <row r="1217" spans="1:9">
      <c r="A1217" s="4"/>
      <c r="B1217" s="4"/>
      <c r="C1217" s="4"/>
      <c r="D1217" s="4"/>
      <c r="E1217" s="4"/>
      <c r="F1217" s="4"/>
      <c r="G1217" s="4"/>
      <c r="H1217" s="4"/>
      <c r="I1217" s="4"/>
    </row>
    <row r="1218" spans="1:9">
      <c r="A1218" s="4"/>
      <c r="B1218" s="4"/>
      <c r="C1218" s="4"/>
      <c r="D1218" s="4"/>
      <c r="E1218" s="4"/>
      <c r="F1218" s="4"/>
      <c r="G1218" s="4"/>
      <c r="H1218" s="4"/>
      <c r="I1218" s="4"/>
    </row>
    <row r="1219" spans="1:9">
      <c r="A1219" s="4"/>
      <c r="B1219" s="4"/>
      <c r="C1219" s="4"/>
      <c r="D1219" s="4"/>
      <c r="E1219" s="4"/>
      <c r="F1219" s="4"/>
      <c r="G1219" s="4"/>
      <c r="H1219" s="4"/>
      <c r="I1219" s="4"/>
    </row>
    <row r="1220" spans="1:9">
      <c r="A1220" s="4"/>
      <c r="B1220" s="4"/>
      <c r="C1220" s="4"/>
      <c r="D1220" s="4"/>
      <c r="E1220" s="4"/>
      <c r="F1220" s="4"/>
      <c r="G1220" s="4"/>
      <c r="H1220" s="4"/>
      <c r="I1220" s="4"/>
    </row>
    <row r="1221" spans="1:9">
      <c r="A1221" s="4"/>
      <c r="B1221" s="4"/>
      <c r="C1221" s="4"/>
      <c r="D1221" s="4"/>
      <c r="E1221" s="4"/>
      <c r="F1221" s="4"/>
      <c r="G1221" s="4"/>
      <c r="H1221" s="4"/>
      <c r="I1221" s="4"/>
    </row>
    <row r="1222" spans="1:9">
      <c r="A1222" s="4"/>
      <c r="B1222" s="4"/>
      <c r="C1222" s="4"/>
      <c r="D1222" s="4"/>
      <c r="E1222" s="4"/>
      <c r="F1222" s="4"/>
      <c r="G1222" s="4"/>
      <c r="H1222" s="4"/>
      <c r="I1222" s="4"/>
    </row>
    <row r="1223" spans="1:9">
      <c r="A1223" s="4"/>
      <c r="B1223" s="4"/>
      <c r="C1223" s="4"/>
      <c r="D1223" s="4"/>
      <c r="E1223" s="4"/>
      <c r="F1223" s="4"/>
      <c r="G1223" s="4"/>
      <c r="H1223" s="4"/>
      <c r="I1223" s="4"/>
    </row>
    <row r="1224" spans="1:9">
      <c r="A1224" s="4"/>
      <c r="B1224" s="4"/>
      <c r="C1224" s="4"/>
      <c r="D1224" s="4"/>
      <c r="E1224" s="4"/>
      <c r="F1224" s="4"/>
      <c r="G1224" s="4"/>
      <c r="H1224" s="4"/>
      <c r="I1224" s="4"/>
    </row>
    <row r="1225" spans="1:9">
      <c r="A1225" s="4"/>
      <c r="B1225" s="4"/>
      <c r="C1225" s="4"/>
      <c r="D1225" s="4"/>
      <c r="E1225" s="4"/>
      <c r="F1225" s="4"/>
      <c r="G1225" s="4"/>
      <c r="H1225" s="4"/>
      <c r="I1225" s="4"/>
    </row>
    <row r="1226" spans="1:9">
      <c r="A1226" s="4"/>
      <c r="B1226" s="4"/>
      <c r="C1226" s="4"/>
      <c r="D1226" s="4"/>
      <c r="E1226" s="4"/>
      <c r="F1226" s="4"/>
      <c r="G1226" s="4"/>
      <c r="H1226" s="4"/>
      <c r="I1226" s="4"/>
    </row>
    <row r="1227" spans="1:9">
      <c r="A1227" s="4"/>
      <c r="B1227" s="4"/>
      <c r="C1227" s="4"/>
      <c r="D1227" s="4"/>
      <c r="E1227" s="4"/>
      <c r="F1227" s="4"/>
      <c r="G1227" s="4"/>
      <c r="H1227" s="4"/>
      <c r="I1227" s="4"/>
    </row>
    <row r="1228" spans="1:9">
      <c r="A1228" s="4"/>
      <c r="B1228" s="4"/>
      <c r="C1228" s="4"/>
      <c r="D1228" s="4"/>
      <c r="E1228" s="4"/>
      <c r="F1228" s="4"/>
      <c r="G1228" s="4"/>
      <c r="H1228" s="4"/>
      <c r="I1228" s="4"/>
    </row>
    <row r="1229" spans="1:9">
      <c r="A1229" s="4"/>
      <c r="B1229" s="4"/>
      <c r="C1229" s="4"/>
      <c r="D1229" s="4"/>
      <c r="E1229" s="4"/>
      <c r="F1229" s="4"/>
      <c r="G1229" s="4"/>
      <c r="H1229" s="4"/>
      <c r="I1229" s="4"/>
    </row>
    <row r="1230" spans="1:9">
      <c r="A1230" s="4"/>
      <c r="B1230" s="4"/>
      <c r="C1230" s="4"/>
      <c r="D1230" s="4"/>
      <c r="E1230" s="4"/>
      <c r="F1230" s="4"/>
      <c r="G1230" s="4"/>
      <c r="H1230" s="4"/>
      <c r="I1230" s="4"/>
    </row>
    <row r="1231" spans="1:9">
      <c r="A1231" s="4"/>
      <c r="B1231" s="4"/>
      <c r="C1231" s="4"/>
      <c r="D1231" s="4"/>
      <c r="E1231" s="4"/>
      <c r="F1231" s="4"/>
      <c r="G1231" s="4"/>
      <c r="H1231" s="4"/>
      <c r="I1231" s="4"/>
    </row>
    <row r="1232" spans="1:9">
      <c r="A1232" s="4"/>
      <c r="B1232" s="4"/>
      <c r="C1232" s="4"/>
      <c r="D1232" s="4"/>
      <c r="E1232" s="4"/>
      <c r="F1232" s="4"/>
      <c r="G1232" s="4"/>
      <c r="H1232" s="4"/>
      <c r="I1232" s="4"/>
    </row>
    <row r="1233" spans="1:9">
      <c r="A1233" s="4"/>
      <c r="B1233" s="4"/>
      <c r="C1233" s="4"/>
      <c r="D1233" s="4"/>
      <c r="E1233" s="4"/>
      <c r="F1233" s="4"/>
      <c r="G1233" s="4"/>
      <c r="H1233" s="4"/>
      <c r="I1233" s="4"/>
    </row>
    <row r="1234" spans="1:9">
      <c r="A1234" s="4"/>
      <c r="B1234" s="4"/>
      <c r="C1234" s="4"/>
      <c r="D1234" s="4"/>
      <c r="E1234" s="4"/>
      <c r="F1234" s="4"/>
      <c r="G1234" s="4"/>
      <c r="H1234" s="4"/>
      <c r="I1234" s="4"/>
    </row>
    <row r="1235" spans="1:9">
      <c r="A1235" s="4"/>
      <c r="B1235" s="4"/>
      <c r="C1235" s="4"/>
      <c r="D1235" s="4"/>
      <c r="E1235" s="4"/>
      <c r="F1235" s="4"/>
      <c r="G1235" s="4"/>
      <c r="H1235" s="4"/>
      <c r="I1235" s="4"/>
    </row>
    <row r="1236" spans="1:9">
      <c r="A1236" s="4"/>
      <c r="B1236" s="4"/>
      <c r="C1236" s="4"/>
      <c r="D1236" s="4"/>
      <c r="E1236" s="4"/>
      <c r="F1236" s="4"/>
      <c r="G1236" s="4"/>
      <c r="H1236" s="4"/>
      <c r="I1236" s="4"/>
    </row>
    <row r="1237" spans="1:9">
      <c r="A1237" s="4"/>
      <c r="B1237" s="4"/>
      <c r="C1237" s="4"/>
      <c r="D1237" s="4"/>
      <c r="E1237" s="4"/>
      <c r="F1237" s="4"/>
      <c r="G1237" s="4"/>
      <c r="H1237" s="4"/>
      <c r="I1237" s="4"/>
    </row>
    <row r="1238" spans="1:9">
      <c r="A1238" s="4"/>
      <c r="B1238" s="4"/>
      <c r="C1238" s="4"/>
      <c r="D1238" s="4"/>
      <c r="E1238" s="4"/>
      <c r="F1238" s="4"/>
      <c r="G1238" s="4"/>
      <c r="H1238" s="4"/>
      <c r="I1238" s="4"/>
    </row>
    <row r="1239" spans="1:9">
      <c r="A1239" s="4"/>
      <c r="B1239" s="4"/>
      <c r="C1239" s="4"/>
      <c r="D1239" s="4"/>
      <c r="E1239" s="4"/>
      <c r="F1239" s="4"/>
      <c r="G1239" s="4"/>
      <c r="H1239" s="4"/>
      <c r="I1239" s="4"/>
    </row>
    <row r="1240" spans="1:9">
      <c r="A1240" s="4"/>
      <c r="B1240" s="4"/>
      <c r="C1240" s="4"/>
      <c r="D1240" s="4"/>
      <c r="E1240" s="4"/>
      <c r="F1240" s="4"/>
      <c r="G1240" s="4"/>
      <c r="H1240" s="4"/>
      <c r="I1240" s="4"/>
    </row>
    <row r="1241" spans="1:9">
      <c r="A1241" s="4"/>
      <c r="B1241" s="4"/>
      <c r="C1241" s="4"/>
      <c r="D1241" s="4"/>
      <c r="E1241" s="4"/>
      <c r="F1241" s="4"/>
      <c r="G1241" s="4"/>
      <c r="H1241" s="4"/>
      <c r="I1241" s="4"/>
    </row>
    <row r="1242" spans="1:9">
      <c r="A1242" s="4"/>
      <c r="B1242" s="4"/>
      <c r="C1242" s="4"/>
      <c r="D1242" s="4"/>
      <c r="E1242" s="4"/>
      <c r="F1242" s="4"/>
      <c r="G1242" s="4"/>
      <c r="H1242" s="4"/>
      <c r="I1242" s="4"/>
    </row>
    <row r="1243" spans="1:9">
      <c r="A1243" s="4"/>
      <c r="B1243" s="4"/>
      <c r="C1243" s="4"/>
      <c r="D1243" s="4"/>
      <c r="E1243" s="4"/>
      <c r="F1243" s="4"/>
      <c r="G1243" s="4"/>
      <c r="H1243" s="4"/>
      <c r="I1243" s="4"/>
    </row>
    <row r="1244" spans="1:9">
      <c r="A1244" s="4"/>
      <c r="B1244" s="4"/>
      <c r="C1244" s="4"/>
      <c r="D1244" s="4"/>
      <c r="E1244" s="4"/>
      <c r="F1244" s="4"/>
      <c r="G1244" s="4"/>
      <c r="H1244" s="4"/>
      <c r="I1244" s="4"/>
    </row>
    <row r="1245" spans="1:9">
      <c r="A1245" s="4"/>
      <c r="B1245" s="4"/>
      <c r="C1245" s="4"/>
      <c r="D1245" s="4"/>
      <c r="E1245" s="4"/>
      <c r="F1245" s="4"/>
      <c r="G1245" s="4"/>
      <c r="H1245" s="4"/>
      <c r="I1245" s="4"/>
    </row>
    <row r="1246" spans="1:9">
      <c r="A1246" s="4"/>
      <c r="B1246" s="4"/>
      <c r="C1246" s="4"/>
      <c r="D1246" s="4"/>
      <c r="E1246" s="4"/>
      <c r="F1246" s="4"/>
      <c r="G1246" s="4"/>
      <c r="H1246" s="4"/>
      <c r="I1246" s="4"/>
    </row>
    <row r="1247" spans="1:9">
      <c r="A1247" s="4"/>
      <c r="B1247" s="4"/>
      <c r="C1247" s="4"/>
      <c r="D1247" s="4"/>
      <c r="E1247" s="4"/>
      <c r="F1247" s="4"/>
      <c r="G1247" s="4"/>
      <c r="H1247" s="4"/>
      <c r="I1247" s="4"/>
    </row>
    <row r="1248" spans="1:9">
      <c r="A1248" s="4"/>
      <c r="B1248" s="4"/>
      <c r="C1248" s="4"/>
      <c r="D1248" s="4"/>
      <c r="E1248" s="4"/>
      <c r="F1248" s="4"/>
      <c r="G1248" s="4"/>
      <c r="H1248" s="4"/>
      <c r="I1248" s="4"/>
    </row>
    <row r="1249" spans="1:9">
      <c r="A1249" s="4"/>
      <c r="B1249" s="4"/>
      <c r="C1249" s="4"/>
      <c r="D1249" s="4"/>
      <c r="E1249" s="4"/>
      <c r="F1249" s="4"/>
      <c r="G1249" s="4"/>
      <c r="H1249" s="4"/>
      <c r="I1249" s="4"/>
    </row>
    <row r="1250" spans="1:9">
      <c r="A1250" s="4"/>
      <c r="B1250" s="4"/>
      <c r="C1250" s="4"/>
      <c r="D1250" s="4"/>
      <c r="E1250" s="4"/>
      <c r="F1250" s="4"/>
      <c r="G1250" s="4"/>
      <c r="H1250" s="4"/>
      <c r="I1250" s="4"/>
    </row>
    <row r="1251" spans="1:9">
      <c r="A1251" s="4"/>
      <c r="B1251" s="4"/>
      <c r="C1251" s="4"/>
      <c r="D1251" s="4"/>
      <c r="E1251" s="4"/>
      <c r="F1251" s="4"/>
      <c r="G1251" s="4"/>
      <c r="H1251" s="4"/>
      <c r="I1251" s="4"/>
    </row>
    <row r="1252" spans="1:9">
      <c r="A1252" s="4"/>
      <c r="B1252" s="4"/>
      <c r="C1252" s="4"/>
      <c r="D1252" s="4"/>
      <c r="E1252" s="4"/>
      <c r="F1252" s="4"/>
      <c r="G1252" s="4"/>
      <c r="H1252" s="4"/>
      <c r="I1252" s="4"/>
    </row>
    <row r="1253" spans="1:9">
      <c r="A1253" s="4"/>
      <c r="B1253" s="4"/>
      <c r="C1253" s="4"/>
      <c r="D1253" s="4"/>
      <c r="E1253" s="4"/>
      <c r="F1253" s="4"/>
      <c r="G1253" s="4"/>
      <c r="H1253" s="4"/>
      <c r="I1253" s="4"/>
    </row>
    <row r="1254" spans="1:9">
      <c r="A1254" s="4"/>
      <c r="B1254" s="4"/>
      <c r="C1254" s="4"/>
      <c r="D1254" s="4"/>
      <c r="E1254" s="4"/>
      <c r="F1254" s="4"/>
      <c r="G1254" s="4"/>
      <c r="H1254" s="4"/>
      <c r="I1254" s="4"/>
    </row>
    <row r="1255" spans="1:9">
      <c r="A1255" s="4"/>
      <c r="B1255" s="4"/>
      <c r="C1255" s="4"/>
      <c r="D1255" s="4"/>
      <c r="E1255" s="4"/>
      <c r="F1255" s="4"/>
      <c r="G1255" s="4"/>
      <c r="H1255" s="4"/>
      <c r="I1255" s="4"/>
    </row>
    <row r="1256" spans="1:9">
      <c r="A1256" s="4"/>
      <c r="B1256" s="4"/>
      <c r="C1256" s="4"/>
      <c r="D1256" s="4"/>
      <c r="E1256" s="4"/>
      <c r="F1256" s="4"/>
      <c r="G1256" s="4"/>
      <c r="H1256" s="4"/>
      <c r="I1256" s="4"/>
    </row>
    <row r="1257" spans="1:9">
      <c r="A1257" s="4"/>
      <c r="B1257" s="4"/>
      <c r="C1257" s="4"/>
      <c r="D1257" s="4"/>
      <c r="E1257" s="4"/>
      <c r="F1257" s="4"/>
      <c r="G1257" s="4"/>
      <c r="H1257" s="4"/>
      <c r="I1257" s="4"/>
    </row>
    <row r="1258" spans="1:9">
      <c r="A1258" s="4"/>
      <c r="B1258" s="4"/>
      <c r="C1258" s="4"/>
      <c r="D1258" s="4"/>
      <c r="E1258" s="4"/>
      <c r="F1258" s="4"/>
      <c r="G1258" s="4"/>
      <c r="H1258" s="4"/>
      <c r="I1258" s="4"/>
    </row>
    <row r="1259" spans="1:9">
      <c r="A1259" s="4"/>
      <c r="B1259" s="4"/>
      <c r="C1259" s="4"/>
      <c r="D1259" s="4"/>
      <c r="E1259" s="4"/>
      <c r="F1259" s="4"/>
      <c r="G1259" s="4"/>
      <c r="H1259" s="4"/>
      <c r="I1259" s="4"/>
    </row>
    <row r="1260" spans="1:9">
      <c r="A1260" s="4"/>
      <c r="B1260" s="4"/>
      <c r="C1260" s="4"/>
      <c r="D1260" s="4"/>
      <c r="E1260" s="4"/>
      <c r="F1260" s="4"/>
      <c r="G1260" s="4"/>
      <c r="H1260" s="4"/>
      <c r="I1260" s="4"/>
    </row>
    <row r="1261" spans="1:9">
      <c r="A1261" s="4"/>
      <c r="B1261" s="4"/>
      <c r="C1261" s="4"/>
      <c r="D1261" s="4"/>
      <c r="E1261" s="4"/>
      <c r="F1261" s="4"/>
      <c r="G1261" s="4"/>
      <c r="H1261" s="4"/>
      <c r="I1261" s="4"/>
    </row>
    <row r="1262" spans="1:9">
      <c r="A1262" s="4"/>
      <c r="B1262" s="4"/>
      <c r="C1262" s="4"/>
      <c r="D1262" s="4"/>
      <c r="E1262" s="4"/>
      <c r="F1262" s="4"/>
      <c r="G1262" s="4"/>
      <c r="H1262" s="4"/>
      <c r="I1262" s="4"/>
    </row>
    <row r="1263" spans="1:9">
      <c r="A1263" s="4"/>
      <c r="B1263" s="4"/>
      <c r="C1263" s="4"/>
      <c r="D1263" s="4"/>
      <c r="E1263" s="4"/>
      <c r="F1263" s="4"/>
      <c r="G1263" s="4"/>
      <c r="H1263" s="4"/>
      <c r="I1263" s="4"/>
    </row>
    <row r="1264" spans="1:9">
      <c r="A1264" s="4"/>
      <c r="B1264" s="4"/>
      <c r="C1264" s="4"/>
      <c r="D1264" s="4"/>
      <c r="E1264" s="4"/>
      <c r="F1264" s="4"/>
      <c r="G1264" s="4"/>
      <c r="H1264" s="4"/>
      <c r="I1264" s="4"/>
    </row>
    <row r="1265" spans="1:9">
      <c r="A1265" s="4"/>
      <c r="B1265" s="4"/>
      <c r="C1265" s="4"/>
      <c r="D1265" s="4"/>
      <c r="E1265" s="4"/>
      <c r="F1265" s="4"/>
      <c r="G1265" s="4"/>
      <c r="H1265" s="4"/>
      <c r="I1265" s="4"/>
    </row>
    <row r="1266" spans="1:9">
      <c r="A1266" s="4"/>
      <c r="B1266" s="4"/>
      <c r="C1266" s="4"/>
      <c r="D1266" s="4"/>
      <c r="E1266" s="4"/>
      <c r="F1266" s="4"/>
      <c r="G1266" s="4"/>
      <c r="H1266" s="4"/>
      <c r="I1266" s="4"/>
    </row>
    <row r="1267" spans="1:9">
      <c r="A1267" s="4"/>
      <c r="B1267" s="4"/>
      <c r="C1267" s="4"/>
      <c r="D1267" s="4"/>
      <c r="E1267" s="4"/>
      <c r="F1267" s="4"/>
      <c r="G1267" s="4"/>
      <c r="H1267" s="4"/>
      <c r="I1267" s="4"/>
    </row>
    <row r="1268" spans="1:9">
      <c r="A1268" s="4"/>
      <c r="B1268" s="4"/>
      <c r="C1268" s="4"/>
      <c r="D1268" s="4"/>
      <c r="E1268" s="4"/>
      <c r="F1268" s="4"/>
      <c r="G1268" s="4"/>
      <c r="H1268" s="4"/>
      <c r="I1268" s="4"/>
    </row>
    <row r="1269" spans="1:9">
      <c r="A1269" s="4"/>
      <c r="B1269" s="4"/>
      <c r="C1269" s="4"/>
      <c r="D1269" s="4"/>
      <c r="E1269" s="4"/>
      <c r="F1269" s="4"/>
      <c r="G1269" s="4"/>
      <c r="H1269" s="4"/>
      <c r="I1269" s="4"/>
    </row>
    <row r="1270" spans="1:9">
      <c r="A1270" s="4"/>
      <c r="B1270" s="4"/>
      <c r="C1270" s="4"/>
      <c r="D1270" s="4"/>
      <c r="E1270" s="4"/>
      <c r="F1270" s="4"/>
      <c r="G1270" s="4"/>
      <c r="H1270" s="4"/>
      <c r="I1270" s="4"/>
    </row>
    <row r="1271" spans="1:9">
      <c r="A1271" s="4"/>
      <c r="B1271" s="4"/>
      <c r="C1271" s="4"/>
      <c r="D1271" s="4"/>
      <c r="E1271" s="4"/>
      <c r="F1271" s="4"/>
      <c r="G1271" s="4"/>
      <c r="H1271" s="4"/>
      <c r="I1271" s="4"/>
    </row>
    <row r="1272" spans="1:9">
      <c r="A1272" s="4"/>
      <c r="B1272" s="4"/>
      <c r="C1272" s="4"/>
      <c r="D1272" s="4"/>
      <c r="E1272" s="4"/>
      <c r="F1272" s="4"/>
      <c r="G1272" s="4"/>
      <c r="H1272" s="4"/>
      <c r="I1272" s="4"/>
    </row>
    <row r="1273" spans="1:9">
      <c r="A1273" s="4"/>
      <c r="B1273" s="4"/>
      <c r="C1273" s="4"/>
      <c r="D1273" s="4"/>
      <c r="E1273" s="4"/>
      <c r="F1273" s="4"/>
      <c r="G1273" s="4"/>
      <c r="H1273" s="4"/>
      <c r="I1273" s="4"/>
    </row>
    <row r="1274" spans="1:9">
      <c r="A1274" s="4"/>
      <c r="B1274" s="4"/>
      <c r="C1274" s="4"/>
      <c r="D1274" s="4"/>
      <c r="E1274" s="4"/>
      <c r="F1274" s="4"/>
      <c r="G1274" s="4"/>
      <c r="H1274" s="4"/>
      <c r="I1274" s="4"/>
    </row>
    <row r="1275" spans="1:9">
      <c r="A1275" s="4"/>
      <c r="B1275" s="4"/>
      <c r="C1275" s="4"/>
      <c r="D1275" s="4"/>
      <c r="E1275" s="4"/>
      <c r="F1275" s="4"/>
      <c r="G1275" s="4"/>
      <c r="H1275" s="4"/>
      <c r="I1275" s="4"/>
    </row>
    <row r="1276" spans="1:9">
      <c r="A1276" s="4"/>
      <c r="B1276" s="4"/>
      <c r="C1276" s="4"/>
      <c r="D1276" s="4"/>
      <c r="E1276" s="4"/>
      <c r="F1276" s="4"/>
      <c r="G1276" s="4"/>
      <c r="H1276" s="4"/>
      <c r="I1276" s="4"/>
    </row>
    <row r="1277" spans="1:9">
      <c r="A1277" s="4"/>
      <c r="B1277" s="4"/>
      <c r="C1277" s="4"/>
      <c r="D1277" s="4"/>
      <c r="E1277" s="4"/>
      <c r="F1277" s="4"/>
      <c r="G1277" s="4"/>
      <c r="H1277" s="4"/>
      <c r="I1277" s="4"/>
    </row>
    <row r="1278" spans="1:9">
      <c r="A1278" s="4"/>
      <c r="B1278" s="4"/>
      <c r="C1278" s="4"/>
      <c r="D1278" s="4"/>
      <c r="E1278" s="4"/>
      <c r="F1278" s="4"/>
      <c r="G1278" s="4"/>
      <c r="H1278" s="4"/>
      <c r="I1278" s="4"/>
    </row>
    <row r="1279" spans="1:9">
      <c r="A1279" s="4"/>
      <c r="B1279" s="4"/>
      <c r="C1279" s="4"/>
      <c r="D1279" s="4"/>
      <c r="E1279" s="4"/>
      <c r="F1279" s="4"/>
      <c r="G1279" s="4"/>
      <c r="H1279" s="4"/>
      <c r="I1279" s="4"/>
    </row>
    <row r="1280" spans="1:9">
      <c r="A1280" s="4"/>
      <c r="B1280" s="4"/>
      <c r="C1280" s="4"/>
      <c r="D1280" s="4"/>
      <c r="E1280" s="4"/>
      <c r="F1280" s="4"/>
      <c r="G1280" s="4"/>
      <c r="H1280" s="4"/>
      <c r="I1280" s="4"/>
    </row>
    <row r="1281" spans="1:9">
      <c r="A1281" s="4"/>
      <c r="B1281" s="4"/>
      <c r="C1281" s="4"/>
      <c r="D1281" s="4"/>
      <c r="E1281" s="4"/>
      <c r="F1281" s="4"/>
      <c r="G1281" s="4"/>
      <c r="H1281" s="4"/>
      <c r="I1281" s="4"/>
    </row>
    <row r="1282" spans="1:9">
      <c r="A1282" s="4"/>
      <c r="B1282" s="4"/>
      <c r="C1282" s="4"/>
      <c r="D1282" s="4"/>
      <c r="E1282" s="4"/>
      <c r="F1282" s="4"/>
      <c r="G1282" s="4"/>
      <c r="H1282" s="4"/>
      <c r="I1282" s="4"/>
    </row>
    <row r="1283" spans="1:9">
      <c r="A1283" s="4"/>
      <c r="B1283" s="4"/>
      <c r="C1283" s="4"/>
      <c r="D1283" s="4"/>
      <c r="E1283" s="4"/>
      <c r="F1283" s="4"/>
      <c r="G1283" s="4"/>
      <c r="H1283" s="4"/>
      <c r="I1283" s="4"/>
    </row>
    <row r="1284" spans="1:9">
      <c r="A1284" s="4"/>
      <c r="B1284" s="4"/>
      <c r="C1284" s="4"/>
      <c r="D1284" s="4"/>
      <c r="E1284" s="4"/>
      <c r="F1284" s="4"/>
      <c r="G1284" s="4"/>
      <c r="H1284" s="4"/>
      <c r="I1284" s="4"/>
    </row>
    <row r="1285" spans="1:9">
      <c r="A1285" s="4"/>
      <c r="B1285" s="4"/>
      <c r="C1285" s="4"/>
      <c r="D1285" s="4"/>
      <c r="E1285" s="4"/>
      <c r="F1285" s="4"/>
      <c r="G1285" s="4"/>
      <c r="H1285" s="4"/>
      <c r="I1285" s="4"/>
    </row>
    <row r="1286" spans="1:9">
      <c r="A1286" s="4"/>
      <c r="B1286" s="4"/>
      <c r="C1286" s="4"/>
      <c r="D1286" s="4"/>
      <c r="E1286" s="4"/>
      <c r="F1286" s="4"/>
      <c r="G1286" s="4"/>
      <c r="H1286" s="4"/>
      <c r="I1286" s="4"/>
    </row>
    <row r="1287" spans="1:9">
      <c r="A1287" s="4"/>
      <c r="B1287" s="4"/>
      <c r="C1287" s="4"/>
      <c r="D1287" s="4"/>
      <c r="E1287" s="4"/>
      <c r="F1287" s="4"/>
      <c r="G1287" s="4"/>
      <c r="H1287" s="4"/>
      <c r="I1287" s="4"/>
    </row>
    <row r="1288" spans="1:9">
      <c r="A1288" s="4"/>
      <c r="B1288" s="4"/>
      <c r="C1288" s="4"/>
      <c r="D1288" s="4"/>
      <c r="E1288" s="4"/>
      <c r="F1288" s="4"/>
      <c r="G1288" s="4"/>
      <c r="H1288" s="4"/>
      <c r="I1288" s="4"/>
    </row>
    <row r="1289" spans="1:9">
      <c r="A1289" s="4"/>
      <c r="B1289" s="4"/>
      <c r="C1289" s="4"/>
      <c r="D1289" s="4"/>
      <c r="E1289" s="4"/>
      <c r="F1289" s="4"/>
      <c r="G1289" s="4"/>
      <c r="H1289" s="4"/>
      <c r="I1289" s="4"/>
    </row>
    <row r="1290" spans="1:9">
      <c r="A1290" s="4"/>
      <c r="B1290" s="4"/>
      <c r="C1290" s="4"/>
      <c r="D1290" s="4"/>
      <c r="E1290" s="4"/>
      <c r="F1290" s="4"/>
      <c r="G1290" s="4"/>
      <c r="H1290" s="4"/>
      <c r="I1290" s="4"/>
    </row>
    <row r="1291" spans="1:9">
      <c r="A1291" s="4"/>
      <c r="B1291" s="4"/>
      <c r="C1291" s="4"/>
      <c r="D1291" s="4"/>
      <c r="E1291" s="4"/>
      <c r="F1291" s="4"/>
      <c r="G1291" s="4"/>
      <c r="H1291" s="4"/>
      <c r="I1291" s="4"/>
    </row>
    <row r="1292" spans="1:9">
      <c r="A1292" s="4"/>
      <c r="B1292" s="4"/>
      <c r="C1292" s="4"/>
      <c r="D1292" s="4"/>
      <c r="E1292" s="4"/>
      <c r="F1292" s="4"/>
      <c r="G1292" s="4"/>
      <c r="H1292" s="4"/>
      <c r="I1292" s="4"/>
    </row>
    <row r="1293" spans="1:9">
      <c r="A1293" s="4"/>
      <c r="B1293" s="4"/>
      <c r="C1293" s="4"/>
      <c r="D1293" s="4"/>
      <c r="E1293" s="4"/>
      <c r="F1293" s="4"/>
      <c r="G1293" s="4"/>
      <c r="H1293" s="4"/>
      <c r="I1293" s="4"/>
    </row>
    <row r="1294" spans="1:9">
      <c r="A1294" s="4"/>
      <c r="B1294" s="4"/>
      <c r="C1294" s="4"/>
      <c r="D1294" s="4"/>
      <c r="E1294" s="4"/>
      <c r="F1294" s="4"/>
      <c r="G1294" s="4"/>
      <c r="H1294" s="4"/>
      <c r="I1294" s="4"/>
    </row>
    <row r="1295" spans="1:9">
      <c r="A1295" s="4"/>
      <c r="B1295" s="4"/>
      <c r="C1295" s="4"/>
      <c r="D1295" s="4"/>
      <c r="E1295" s="4"/>
      <c r="F1295" s="4"/>
      <c r="G1295" s="4"/>
      <c r="H1295" s="4"/>
      <c r="I1295" s="4"/>
    </row>
    <row r="1296" spans="1:9">
      <c r="A1296" s="4"/>
      <c r="B1296" s="4"/>
      <c r="C1296" s="4"/>
      <c r="D1296" s="4"/>
      <c r="E1296" s="4"/>
      <c r="F1296" s="4"/>
      <c r="G1296" s="4"/>
      <c r="H1296" s="4"/>
      <c r="I1296" s="4"/>
    </row>
    <row r="1297" spans="1:9">
      <c r="A1297" s="4"/>
      <c r="B1297" s="4"/>
      <c r="C1297" s="4"/>
      <c r="D1297" s="4"/>
      <c r="E1297" s="4"/>
      <c r="F1297" s="4"/>
      <c r="G1297" s="4"/>
      <c r="H1297" s="4"/>
      <c r="I1297" s="4"/>
    </row>
    <row r="1298" spans="1:9">
      <c r="A1298" s="4"/>
      <c r="B1298" s="4"/>
      <c r="C1298" s="4"/>
      <c r="D1298" s="4"/>
      <c r="E1298" s="4"/>
      <c r="F1298" s="4"/>
      <c r="G1298" s="4"/>
      <c r="H1298" s="4"/>
      <c r="I1298" s="4"/>
    </row>
    <row r="1299" spans="1:9">
      <c r="A1299" s="4"/>
      <c r="B1299" s="4"/>
      <c r="C1299" s="4"/>
      <c r="D1299" s="4"/>
      <c r="E1299" s="4"/>
      <c r="F1299" s="4"/>
      <c r="G1299" s="4"/>
      <c r="H1299" s="4"/>
      <c r="I1299" s="4"/>
    </row>
    <row r="1300" spans="1:9">
      <c r="A1300" s="4"/>
      <c r="B1300" s="4"/>
      <c r="C1300" s="4"/>
      <c r="D1300" s="4"/>
      <c r="E1300" s="4"/>
      <c r="F1300" s="4"/>
      <c r="G1300" s="4"/>
      <c r="H1300" s="4"/>
      <c r="I1300" s="4"/>
    </row>
    <row r="1301" spans="1:9">
      <c r="A1301" s="4"/>
      <c r="B1301" s="4"/>
      <c r="C1301" s="4"/>
      <c r="D1301" s="4"/>
      <c r="E1301" s="4"/>
      <c r="F1301" s="4"/>
      <c r="G1301" s="4"/>
      <c r="H1301" s="4"/>
      <c r="I1301" s="4"/>
    </row>
    <row r="1302" spans="1:9">
      <c r="A1302" s="4"/>
      <c r="B1302" s="4"/>
      <c r="C1302" s="4"/>
      <c r="D1302" s="4"/>
      <c r="E1302" s="4"/>
      <c r="F1302" s="4"/>
      <c r="G1302" s="4"/>
      <c r="H1302" s="4"/>
      <c r="I1302" s="4"/>
    </row>
    <row r="1303" spans="1:9">
      <c r="A1303" s="4"/>
      <c r="B1303" s="4"/>
      <c r="C1303" s="4"/>
      <c r="D1303" s="4"/>
      <c r="E1303" s="4"/>
      <c r="F1303" s="4"/>
      <c r="G1303" s="4"/>
      <c r="H1303" s="4"/>
      <c r="I1303" s="4"/>
    </row>
    <row r="1304" spans="1:9">
      <c r="A1304" s="4"/>
      <c r="B1304" s="4"/>
      <c r="C1304" s="4"/>
      <c r="D1304" s="4"/>
      <c r="E1304" s="4"/>
      <c r="F1304" s="4"/>
      <c r="G1304" s="4"/>
      <c r="H1304" s="4"/>
      <c r="I1304" s="4"/>
    </row>
    <row r="1305" spans="1:9">
      <c r="A1305" s="4"/>
      <c r="B1305" s="4"/>
      <c r="C1305" s="4"/>
      <c r="D1305" s="4"/>
      <c r="E1305" s="4"/>
      <c r="F1305" s="4"/>
      <c r="G1305" s="4"/>
      <c r="H1305" s="4"/>
      <c r="I1305" s="4"/>
    </row>
    <row r="1306" spans="1:9">
      <c r="A1306" s="4"/>
      <c r="B1306" s="4"/>
      <c r="C1306" s="4"/>
      <c r="D1306" s="4"/>
      <c r="E1306" s="4"/>
      <c r="F1306" s="4"/>
      <c r="G1306" s="4"/>
      <c r="H1306" s="4"/>
      <c r="I1306" s="4"/>
    </row>
    <row r="1307" spans="1:9">
      <c r="A1307" s="4"/>
      <c r="B1307" s="4"/>
      <c r="C1307" s="4"/>
      <c r="D1307" s="4"/>
      <c r="E1307" s="4"/>
      <c r="F1307" s="4"/>
      <c r="G1307" s="4"/>
      <c r="H1307" s="4"/>
      <c r="I1307" s="4"/>
    </row>
    <row r="1308" spans="1:9">
      <c r="A1308" s="4"/>
      <c r="B1308" s="4"/>
      <c r="C1308" s="4"/>
      <c r="D1308" s="4"/>
      <c r="E1308" s="4"/>
      <c r="F1308" s="4"/>
      <c r="G1308" s="4"/>
      <c r="H1308" s="4"/>
      <c r="I1308" s="4"/>
    </row>
    <row r="1309" spans="1:9">
      <c r="A1309" s="4"/>
      <c r="B1309" s="4"/>
      <c r="C1309" s="4"/>
      <c r="D1309" s="4"/>
      <c r="E1309" s="4"/>
      <c r="F1309" s="4"/>
      <c r="G1309" s="4"/>
      <c r="H1309" s="4"/>
      <c r="I1309" s="4"/>
    </row>
    <row r="1310" spans="1:9">
      <c r="A1310" s="4"/>
      <c r="B1310" s="4"/>
      <c r="C1310" s="4"/>
      <c r="D1310" s="4"/>
      <c r="E1310" s="4"/>
      <c r="F1310" s="4"/>
      <c r="G1310" s="4"/>
      <c r="H1310" s="4"/>
      <c r="I1310" s="4"/>
    </row>
    <row r="1311" spans="1:9">
      <c r="A1311" s="4"/>
      <c r="B1311" s="4"/>
      <c r="C1311" s="4"/>
      <c r="D1311" s="4"/>
      <c r="E1311" s="4"/>
      <c r="F1311" s="4"/>
      <c r="G1311" s="4"/>
      <c r="H1311" s="4"/>
      <c r="I1311" s="4"/>
    </row>
    <row r="1312" spans="1:9">
      <c r="A1312" s="4"/>
      <c r="B1312" s="4"/>
      <c r="C1312" s="4"/>
      <c r="D1312" s="4"/>
      <c r="E1312" s="4"/>
      <c r="F1312" s="4"/>
      <c r="G1312" s="4"/>
      <c r="H1312" s="4"/>
      <c r="I1312" s="4"/>
    </row>
    <row r="1313" spans="1:9">
      <c r="A1313" s="4"/>
      <c r="B1313" s="4"/>
      <c r="C1313" s="4"/>
      <c r="D1313" s="4"/>
      <c r="E1313" s="4"/>
      <c r="F1313" s="4"/>
      <c r="G1313" s="4"/>
      <c r="H1313" s="4"/>
      <c r="I1313" s="4"/>
    </row>
    <row r="1314" spans="1:9">
      <c r="A1314" s="4"/>
      <c r="B1314" s="4"/>
      <c r="C1314" s="4"/>
      <c r="D1314" s="4"/>
      <c r="E1314" s="4"/>
      <c r="F1314" s="4"/>
      <c r="G1314" s="4"/>
      <c r="H1314" s="4"/>
      <c r="I1314" s="4"/>
    </row>
    <row r="1315" spans="1:9">
      <c r="A1315" s="4"/>
      <c r="B1315" s="4"/>
      <c r="C1315" s="4"/>
      <c r="D1315" s="4"/>
      <c r="E1315" s="4"/>
      <c r="F1315" s="4"/>
      <c r="G1315" s="4"/>
      <c r="H1315" s="4"/>
      <c r="I1315" s="4"/>
    </row>
    <row r="1316" spans="1:9">
      <c r="A1316" s="4"/>
      <c r="B1316" s="4"/>
      <c r="C1316" s="4"/>
      <c r="D1316" s="4"/>
      <c r="E1316" s="4"/>
      <c r="F1316" s="4"/>
      <c r="G1316" s="4"/>
      <c r="H1316" s="4"/>
      <c r="I1316" s="4"/>
    </row>
    <row r="1317" spans="1:9">
      <c r="A1317" s="4"/>
      <c r="B1317" s="4"/>
      <c r="C1317" s="4"/>
      <c r="D1317" s="4"/>
      <c r="E1317" s="4"/>
      <c r="F1317" s="4"/>
      <c r="G1317" s="4"/>
      <c r="H1317" s="4"/>
      <c r="I1317" s="4"/>
    </row>
    <row r="1318" spans="1:9">
      <c r="A1318" s="4"/>
      <c r="B1318" s="4"/>
      <c r="C1318" s="4"/>
      <c r="D1318" s="4"/>
      <c r="E1318" s="4"/>
      <c r="F1318" s="4"/>
      <c r="G1318" s="4"/>
      <c r="H1318" s="4"/>
      <c r="I1318" s="4"/>
    </row>
    <row r="1319" spans="1:9">
      <c r="A1319" s="4"/>
      <c r="B1319" s="4"/>
      <c r="C1319" s="4"/>
      <c r="D1319" s="4"/>
      <c r="E1319" s="4"/>
      <c r="F1319" s="4"/>
      <c r="G1319" s="4"/>
      <c r="H1319" s="4"/>
      <c r="I1319" s="4"/>
    </row>
    <row r="1320" spans="1:9">
      <c r="A1320" s="4"/>
      <c r="B1320" s="4"/>
      <c r="C1320" s="4"/>
      <c r="D1320" s="4"/>
      <c r="E1320" s="4"/>
      <c r="F1320" s="4"/>
      <c r="G1320" s="4"/>
      <c r="H1320" s="4"/>
      <c r="I1320" s="4"/>
    </row>
    <row r="1321" spans="1:9">
      <c r="A1321" s="4"/>
      <c r="B1321" s="4"/>
      <c r="C1321" s="4"/>
      <c r="D1321" s="4"/>
      <c r="E1321" s="4"/>
      <c r="F1321" s="4"/>
      <c r="G1321" s="4"/>
      <c r="H1321" s="4"/>
      <c r="I1321" s="4"/>
    </row>
    <row r="1322" spans="1:9">
      <c r="A1322" s="4"/>
      <c r="B1322" s="4"/>
      <c r="C1322" s="4"/>
      <c r="D1322" s="4"/>
      <c r="E1322" s="4"/>
      <c r="F1322" s="4"/>
      <c r="G1322" s="4"/>
      <c r="H1322" s="4"/>
      <c r="I1322" s="4"/>
    </row>
    <row r="1323" spans="1:9">
      <c r="A1323" s="4"/>
      <c r="B1323" s="4"/>
      <c r="C1323" s="4"/>
      <c r="D1323" s="4"/>
      <c r="E1323" s="4"/>
      <c r="F1323" s="4"/>
      <c r="G1323" s="4"/>
      <c r="H1323" s="4"/>
      <c r="I1323" s="4"/>
    </row>
    <row r="1324" spans="1:9">
      <c r="A1324" s="4"/>
      <c r="B1324" s="4"/>
      <c r="C1324" s="4"/>
      <c r="D1324" s="4"/>
      <c r="E1324" s="4"/>
      <c r="F1324" s="4"/>
      <c r="G1324" s="4"/>
      <c r="H1324" s="4"/>
      <c r="I1324" s="4"/>
    </row>
    <row r="1325" spans="1:9">
      <c r="A1325" s="4"/>
      <c r="B1325" s="4"/>
      <c r="C1325" s="4"/>
      <c r="D1325" s="4"/>
      <c r="E1325" s="4"/>
      <c r="F1325" s="4"/>
      <c r="G1325" s="4"/>
      <c r="H1325" s="4"/>
      <c r="I1325" s="4"/>
    </row>
    <row r="1326" spans="1:9">
      <c r="A1326" s="4"/>
      <c r="B1326" s="4"/>
      <c r="C1326" s="4"/>
      <c r="D1326" s="4"/>
      <c r="E1326" s="4"/>
      <c r="F1326" s="4"/>
      <c r="G1326" s="4"/>
      <c r="H1326" s="4"/>
      <c r="I1326" s="4"/>
    </row>
    <row r="1327" spans="1:9">
      <c r="A1327" s="4"/>
      <c r="B1327" s="4"/>
      <c r="C1327" s="4"/>
      <c r="D1327" s="4"/>
      <c r="E1327" s="4"/>
      <c r="F1327" s="4"/>
      <c r="G1327" s="4"/>
      <c r="H1327" s="4"/>
      <c r="I1327" s="4"/>
    </row>
    <row r="1328" spans="1:9">
      <c r="A1328" s="4"/>
      <c r="B1328" s="4"/>
      <c r="C1328" s="4"/>
      <c r="D1328" s="4"/>
      <c r="E1328" s="4"/>
      <c r="F1328" s="4"/>
      <c r="G1328" s="4"/>
      <c r="H1328" s="4"/>
      <c r="I1328" s="4"/>
    </row>
    <row r="1329" spans="1:9">
      <c r="A1329" s="4"/>
      <c r="B1329" s="4"/>
      <c r="C1329" s="4"/>
      <c r="D1329" s="4"/>
      <c r="E1329" s="4"/>
      <c r="F1329" s="4"/>
      <c r="G1329" s="4"/>
      <c r="H1329" s="4"/>
      <c r="I1329" s="4"/>
    </row>
    <row r="1330" spans="1:9">
      <c r="A1330" s="4"/>
      <c r="B1330" s="4"/>
      <c r="C1330" s="4"/>
      <c r="D1330" s="4"/>
      <c r="E1330" s="4"/>
      <c r="F1330" s="4"/>
      <c r="G1330" s="4"/>
      <c r="H1330" s="4"/>
      <c r="I1330" s="4"/>
    </row>
    <row r="1331" spans="1:9">
      <c r="A1331" s="4"/>
      <c r="B1331" s="4"/>
      <c r="C1331" s="4"/>
      <c r="D1331" s="4"/>
      <c r="E1331" s="4"/>
      <c r="F1331" s="4"/>
      <c r="G1331" s="4"/>
      <c r="H1331" s="4"/>
      <c r="I1331" s="4"/>
    </row>
    <row r="1332" spans="1:9">
      <c r="A1332" s="4"/>
      <c r="B1332" s="4"/>
      <c r="C1332" s="4"/>
      <c r="D1332" s="4"/>
      <c r="E1332" s="4"/>
      <c r="F1332" s="4"/>
      <c r="G1332" s="4"/>
      <c r="H1332" s="4"/>
      <c r="I1332" s="4"/>
    </row>
    <row r="1333" spans="1:9">
      <c r="A1333" s="4"/>
      <c r="B1333" s="4"/>
      <c r="C1333" s="4"/>
      <c r="D1333" s="4"/>
      <c r="E1333" s="4"/>
      <c r="F1333" s="4"/>
      <c r="G1333" s="4"/>
      <c r="H1333" s="4"/>
      <c r="I1333" s="4"/>
    </row>
    <row r="1334" spans="1:9">
      <c r="A1334" s="4"/>
      <c r="B1334" s="4"/>
      <c r="C1334" s="4"/>
      <c r="D1334" s="4"/>
      <c r="E1334" s="4"/>
      <c r="F1334" s="4"/>
      <c r="G1334" s="4"/>
      <c r="H1334" s="4"/>
      <c r="I1334" s="4"/>
    </row>
    <row r="1335" spans="1:9">
      <c r="A1335" s="4"/>
      <c r="B1335" s="4"/>
      <c r="C1335" s="4"/>
      <c r="D1335" s="4"/>
      <c r="E1335" s="4"/>
      <c r="F1335" s="4"/>
      <c r="G1335" s="4"/>
      <c r="H1335" s="4"/>
      <c r="I1335" s="4"/>
    </row>
    <row r="1336" spans="1:9">
      <c r="A1336" s="4"/>
      <c r="B1336" s="4"/>
      <c r="C1336" s="4"/>
      <c r="D1336" s="4"/>
      <c r="E1336" s="4"/>
      <c r="F1336" s="4"/>
      <c r="G1336" s="4"/>
      <c r="H1336" s="4"/>
      <c r="I1336" s="4"/>
    </row>
    <row r="1337" spans="1:9">
      <c r="A1337" s="4"/>
      <c r="B1337" s="4"/>
      <c r="C1337" s="4"/>
      <c r="D1337" s="4"/>
      <c r="E1337" s="4"/>
      <c r="F1337" s="4"/>
      <c r="G1337" s="4"/>
      <c r="H1337" s="4"/>
      <c r="I1337" s="4"/>
    </row>
    <row r="1338" spans="1:9">
      <c r="A1338" s="4"/>
      <c r="B1338" s="4"/>
      <c r="C1338" s="4"/>
      <c r="D1338" s="4"/>
      <c r="E1338" s="4"/>
      <c r="F1338" s="4"/>
      <c r="G1338" s="4"/>
      <c r="H1338" s="4"/>
      <c r="I1338" s="4"/>
    </row>
    <row r="1339" spans="1:9">
      <c r="A1339" s="4"/>
      <c r="B1339" s="4"/>
      <c r="C1339" s="4"/>
      <c r="D1339" s="4"/>
      <c r="E1339" s="4"/>
      <c r="F1339" s="4"/>
      <c r="G1339" s="4"/>
      <c r="H1339" s="4"/>
      <c r="I1339" s="4"/>
    </row>
    <row r="1340" spans="1:9">
      <c r="A1340" s="4"/>
      <c r="B1340" s="4"/>
      <c r="C1340" s="4"/>
      <c r="D1340" s="4"/>
      <c r="E1340" s="4"/>
      <c r="F1340" s="4"/>
      <c r="G1340" s="4"/>
      <c r="H1340" s="4"/>
      <c r="I1340" s="4"/>
    </row>
    <row r="1341" spans="1:9">
      <c r="A1341" s="4"/>
      <c r="B1341" s="4"/>
      <c r="C1341" s="4"/>
      <c r="D1341" s="4"/>
      <c r="E1341" s="4"/>
      <c r="F1341" s="4"/>
      <c r="G1341" s="4"/>
      <c r="H1341" s="4"/>
      <c r="I1341" s="4"/>
    </row>
    <row r="1342" spans="1:9">
      <c r="A1342" s="4"/>
      <c r="B1342" s="4"/>
      <c r="C1342" s="4"/>
      <c r="D1342" s="4"/>
      <c r="E1342" s="4"/>
      <c r="F1342" s="4"/>
      <c r="G1342" s="4"/>
      <c r="H1342" s="4"/>
      <c r="I1342" s="4"/>
    </row>
    <row r="1343" spans="1:9">
      <c r="A1343" s="4"/>
      <c r="B1343" s="4"/>
      <c r="C1343" s="4"/>
      <c r="D1343" s="4"/>
      <c r="E1343" s="4"/>
      <c r="F1343" s="4"/>
      <c r="G1343" s="4"/>
      <c r="H1343" s="4"/>
      <c r="I1343" s="4"/>
    </row>
    <row r="1344" spans="1:9">
      <c r="A1344" s="4"/>
      <c r="B1344" s="4"/>
      <c r="C1344" s="4"/>
      <c r="D1344" s="4"/>
      <c r="E1344" s="4"/>
      <c r="F1344" s="4"/>
      <c r="G1344" s="4"/>
      <c r="H1344" s="4"/>
      <c r="I1344" s="4"/>
    </row>
    <row r="1345" spans="1:9">
      <c r="A1345" s="4"/>
      <c r="B1345" s="4"/>
      <c r="C1345" s="4"/>
      <c r="D1345" s="4"/>
      <c r="E1345" s="4"/>
      <c r="F1345" s="4"/>
      <c r="G1345" s="4"/>
      <c r="H1345" s="4"/>
      <c r="I1345" s="4"/>
    </row>
    <row r="1346" spans="1:9">
      <c r="A1346" s="4"/>
      <c r="B1346" s="4"/>
      <c r="C1346" s="4"/>
      <c r="D1346" s="4"/>
      <c r="E1346" s="4"/>
      <c r="F1346" s="4"/>
      <c r="G1346" s="4"/>
      <c r="H1346" s="4"/>
      <c r="I1346" s="4"/>
    </row>
    <row r="1347" spans="1:9">
      <c r="A1347" s="4"/>
      <c r="B1347" s="4"/>
      <c r="C1347" s="4"/>
      <c r="D1347" s="4"/>
      <c r="E1347" s="4"/>
      <c r="F1347" s="4"/>
      <c r="G1347" s="4"/>
      <c r="H1347" s="4"/>
      <c r="I1347" s="4"/>
    </row>
    <row r="1348" spans="1:9">
      <c r="A1348" s="4"/>
      <c r="B1348" s="4"/>
      <c r="C1348" s="4"/>
      <c r="D1348" s="4"/>
      <c r="E1348" s="4"/>
      <c r="F1348" s="4"/>
      <c r="G1348" s="4"/>
      <c r="H1348" s="4"/>
      <c r="I1348" s="4"/>
    </row>
    <row r="1349" spans="1:9">
      <c r="A1349" s="4"/>
      <c r="B1349" s="4"/>
      <c r="C1349" s="4"/>
      <c r="D1349" s="4"/>
      <c r="E1349" s="4"/>
      <c r="F1349" s="4"/>
      <c r="G1349" s="4"/>
      <c r="H1349" s="4"/>
      <c r="I1349" s="4"/>
    </row>
    <row r="1350" spans="1:9">
      <c r="A1350" s="4"/>
      <c r="B1350" s="4"/>
      <c r="C1350" s="4"/>
      <c r="D1350" s="4"/>
      <c r="E1350" s="4"/>
      <c r="F1350" s="4"/>
      <c r="G1350" s="4"/>
      <c r="H1350" s="4"/>
      <c r="I1350" s="4"/>
    </row>
    <row r="1351" spans="1:9">
      <c r="A1351" s="4"/>
      <c r="B1351" s="4"/>
      <c r="C1351" s="4"/>
      <c r="D1351" s="4"/>
      <c r="E1351" s="4"/>
      <c r="F1351" s="4"/>
      <c r="G1351" s="4"/>
      <c r="H1351" s="4"/>
      <c r="I1351" s="4"/>
    </row>
    <row r="1352" spans="1:9">
      <c r="A1352" s="4"/>
      <c r="B1352" s="4"/>
      <c r="C1352" s="4"/>
      <c r="D1352" s="4"/>
      <c r="E1352" s="4"/>
      <c r="F1352" s="4"/>
      <c r="G1352" s="4"/>
      <c r="H1352" s="4"/>
      <c r="I1352" s="4"/>
    </row>
    <row r="1353" spans="1:9">
      <c r="A1353" s="4"/>
      <c r="B1353" s="4"/>
      <c r="C1353" s="4"/>
      <c r="D1353" s="4"/>
      <c r="E1353" s="4"/>
      <c r="F1353" s="4"/>
      <c r="G1353" s="4"/>
      <c r="H1353" s="4"/>
      <c r="I1353" s="4"/>
    </row>
    <row r="1354" spans="1:9">
      <c r="A1354" s="4"/>
      <c r="B1354" s="4"/>
      <c r="C1354" s="4"/>
      <c r="D1354" s="4"/>
      <c r="E1354" s="4"/>
      <c r="F1354" s="4"/>
      <c r="G1354" s="4"/>
      <c r="H1354" s="4"/>
      <c r="I1354" s="4"/>
    </row>
  </sheetData>
  <hyperlinks>
    <hyperlink ref="J33" r:id="rId1"/>
    <hyperlink ref="J105" r:id="rId2"/>
    <hyperlink ref="J80" r:id="rId3"/>
    <hyperlink ref="J79" r:id="rId4"/>
    <hyperlink ref="J103" r:id="rId5"/>
    <hyperlink ref="J104" r:id="rId6"/>
    <hyperlink ref="K104" r:id="rId7"/>
    <hyperlink ref="J245" r:id="rId8"/>
    <hyperlink ref="J252" r:id="rId9"/>
    <hyperlink ref="J278" r:id="rId10"/>
    <hyperlink ref="J326" r:id="rId11"/>
    <hyperlink ref="J327" r:id="rId12"/>
    <hyperlink ref="J338" r:id="rId13"/>
    <hyperlink ref="E338" r:id="rId14" display="Pub. L. 111-203"/>
    <hyperlink ref="K79" r:id="rId15"/>
    <hyperlink ref="J78" r:id="rId16"/>
    <hyperlink ref="K78" r:id="rId17"/>
    <hyperlink ref="L104" r:id="rId18"/>
    <hyperlink ref="J18" r:id="rId19"/>
    <hyperlink ref="K18" r:id="rId20"/>
    <hyperlink ref="J81" r:id="rId21"/>
    <hyperlink ref="J284" r:id="rId22"/>
    <hyperlink ref="J106" r:id="rId23"/>
    <hyperlink ref="J107" r:id="rId24"/>
    <hyperlink ref="J82" r:id="rId25"/>
    <hyperlink ref="J83" r:id="rId26"/>
    <hyperlink ref="J285" r:id="rId27"/>
    <hyperlink ref="K285" r:id="rId28"/>
    <hyperlink ref="J268" r:id="rId29"/>
    <hyperlink ref="J66" r:id="rId30"/>
    <hyperlink ref="J108" r:id="rId31"/>
    <hyperlink ref="J109" r:id="rId32"/>
    <hyperlink ref="J3" r:id="rId33"/>
    <hyperlink ref="J19" r:id="rId34"/>
    <hyperlink ref="L285" r:id="rId35"/>
    <hyperlink ref="J67" r:id="rId36"/>
    <hyperlink ref="J110" r:id="rId37"/>
    <hyperlink ref="K110" r:id="rId38"/>
    <hyperlink ref="J333" r:id="rId39"/>
    <hyperlink ref="J20" r:id="rId40"/>
    <hyperlink ref="K20" r:id="rId41"/>
    <hyperlink ref="J111" r:id="rId42"/>
    <hyperlink ref="J112" r:id="rId43"/>
    <hyperlink ref="J113" r:id="rId44"/>
    <hyperlink ref="J114" r:id="rId45"/>
    <hyperlink ref="J115" r:id="rId46"/>
    <hyperlink ref="J116" r:id="rId47"/>
    <hyperlink ref="J274" r:id="rId48"/>
    <hyperlink ref="J248" r:id="rId49"/>
    <hyperlink ref="J117" r:id="rId50"/>
    <hyperlink ref="J249" r:id="rId51"/>
    <hyperlink ref="J118" r:id="rId52"/>
    <hyperlink ref="J119" r:id="rId53"/>
    <hyperlink ref="J6" r:id="rId54"/>
    <hyperlink ref="J120" r:id="rId55"/>
    <hyperlink ref="J52" r:id="rId56"/>
    <hyperlink ref="J255" r:id="rId57"/>
    <hyperlink ref="K255" r:id="rId58"/>
    <hyperlink ref="J121" r:id="rId59"/>
    <hyperlink ref="J122" r:id="rId60"/>
    <hyperlink ref="J246" r:id="rId61"/>
    <hyperlink ref="J328" r:id="rId62"/>
    <hyperlink ref="J305" r:id="rId63"/>
    <hyperlink ref="J269" r:id="rId64"/>
    <hyperlink ref="J123" r:id="rId65"/>
    <hyperlink ref="J256" r:id="rId66"/>
    <hyperlink ref="E275" r:id="rId67" display="Executive Order 13563"/>
    <hyperlink ref="J275" r:id="rId68"/>
    <hyperlink ref="J57" r:id="rId69"/>
    <hyperlink ref="J63" r:id="rId70"/>
    <hyperlink ref="J124" r:id="rId71"/>
    <hyperlink ref="K124" r:id="rId72"/>
    <hyperlink ref="J125" r:id="rId73"/>
    <hyperlink ref="K125" r:id="rId74"/>
    <hyperlink ref="J59" r:id="rId75"/>
    <hyperlink ref="K59" r:id="rId76"/>
    <hyperlink ref="L59" r:id="rId77"/>
    <hyperlink ref="J317" r:id="rId78"/>
    <hyperlink ref="J247" r:id="rId79"/>
    <hyperlink ref="J34" r:id="rId80"/>
    <hyperlink ref="J318" r:id="rId81"/>
    <hyperlink ref="J316" r:id="rId82"/>
    <hyperlink ref="J313" r:id="rId83"/>
    <hyperlink ref="J126" r:id="rId84"/>
    <hyperlink ref="J314" r:id="rId85"/>
    <hyperlink ref="J62" r:id="rId86"/>
    <hyperlink ref="J127" r:id="rId87"/>
    <hyperlink ref="J306" r:id="rId88"/>
    <hyperlink ref="J299" r:id="rId89"/>
    <hyperlink ref="K299" r:id="rId90"/>
    <hyperlink ref="J329" r:id="rId91"/>
    <hyperlink ref="J128" r:id="rId92"/>
    <hyperlink ref="J129" r:id="rId93"/>
    <hyperlink ref="J11" r:id="rId94"/>
    <hyperlink ref="J347" r:id="rId95"/>
    <hyperlink ref="J21" r:id="rId96"/>
    <hyperlink ref="J279" r:id="rId97"/>
    <hyperlink ref="K279" r:id="rId98"/>
    <hyperlink ref="L279" r:id="rId99"/>
    <hyperlink ref="J130" r:id="rId100"/>
    <hyperlink ref="J131" r:id="rId101"/>
    <hyperlink ref="J132" r:id="rId102"/>
    <hyperlink ref="J307" r:id="rId103"/>
    <hyperlink ref="J14" r:id="rId104"/>
    <hyperlink ref="J308" r:id="rId105"/>
    <hyperlink ref="J84" r:id="rId106"/>
    <hyperlink ref="K84" r:id="rId107"/>
    <hyperlink ref="L84" r:id="rId108"/>
    <hyperlink ref="J237" r:id="rId109"/>
    <hyperlink ref="J133" r:id="rId110"/>
    <hyperlink ref="J12" r:id="rId111"/>
    <hyperlink ref="J134" r:id="rId112"/>
    <hyperlink ref="J135" r:id="rId113"/>
    <hyperlink ref="J136" r:id="rId114"/>
    <hyperlink ref="J137" r:id="rId115"/>
    <hyperlink ref="J68" r:id="rId116"/>
    <hyperlink ref="K68" r:id="rId117"/>
    <hyperlink ref="J286" r:id="rId118"/>
    <hyperlink ref="J54" r:id="rId119"/>
    <hyperlink ref="J264" r:id="rId120"/>
    <hyperlink ref="J22" r:id="rId121"/>
    <hyperlink ref="J69" r:id="rId122"/>
    <hyperlink ref="K69" r:id="rId123"/>
    <hyperlink ref="J85" r:id="rId124"/>
    <hyperlink ref="K85" r:id="rId125"/>
    <hyperlink ref="J287" r:id="rId126"/>
    <hyperlink ref="J138" r:id="rId127"/>
    <hyperlink ref="J288" r:id="rId128"/>
    <hyperlink ref="J343" r:id="rId129"/>
    <hyperlink ref="K343" r:id="rId130"/>
    <hyperlink ref="L343" r:id="rId131"/>
    <hyperlink ref="J64" r:id="rId132"/>
    <hyperlink ref="J289" r:id="rId133"/>
    <hyperlink ref="J4" r:id="rId134"/>
    <hyperlink ref="K4" r:id="rId135"/>
    <hyperlink ref="J35" r:id="rId136"/>
    <hyperlink ref="J86" r:id="rId137"/>
    <hyperlink ref="K86" r:id="rId138"/>
    <hyperlink ref="J139" r:id="rId139"/>
    <hyperlink ref="J15" r:id="rId140"/>
    <hyperlink ref="J140" r:id="rId141"/>
    <hyperlink ref="J23" r:id="rId142"/>
    <hyperlink ref="J65" r:id="rId143"/>
    <hyperlink ref="K65" r:id="rId144"/>
    <hyperlink ref="J87" r:id="rId145"/>
    <hyperlink ref="J77" r:id="rId146"/>
    <hyperlink ref="J141" r:id="rId147"/>
    <hyperlink ref="J70" r:id="rId148"/>
    <hyperlink ref="K70" r:id="rId149"/>
    <hyperlink ref="J88" r:id="rId150"/>
    <hyperlink ref="J142" r:id="rId151"/>
    <hyperlink ref="J143" r:id="rId152"/>
    <hyperlink ref="J331" r:id="rId153"/>
    <hyperlink ref="J144" r:id="rId154"/>
    <hyperlink ref="J145" r:id="rId155"/>
    <hyperlink ref="J146" r:id="rId156"/>
    <hyperlink ref="J257" r:id="rId157"/>
    <hyperlink ref="J339" r:id="rId158"/>
    <hyperlink ref="J147" r:id="rId159"/>
    <hyperlink ref="J271" r:id="rId160"/>
    <hyperlink ref="K271" r:id="rId161"/>
    <hyperlink ref="J24" r:id="rId162"/>
    <hyperlink ref="J148" r:id="rId163"/>
    <hyperlink ref="J58" r:id="rId164"/>
    <hyperlink ref="J149" r:id="rId165"/>
    <hyperlink ref="J150" r:id="rId166"/>
    <hyperlink ref="J25" r:id="rId167"/>
    <hyperlink ref="J36" r:id="rId168"/>
    <hyperlink ref="J37" r:id="rId169"/>
    <hyperlink ref="J319" r:id="rId170"/>
    <hyperlink ref="J151" r:id="rId171"/>
    <hyperlink ref="J152" r:id="rId172"/>
    <hyperlink ref="J153" r:id="rId173"/>
    <hyperlink ref="J277" r:id="rId174"/>
    <hyperlink ref="J154" r:id="rId175"/>
    <hyperlink ref="J155" r:id="rId176"/>
    <hyperlink ref="J16" r:id="rId177"/>
    <hyperlink ref="J60" r:id="rId178"/>
    <hyperlink ref="K60" r:id="rId179"/>
    <hyperlink ref="J156" r:id="rId180"/>
    <hyperlink ref="K156" r:id="rId181"/>
    <hyperlink ref="L156" r:id="rId182"/>
    <hyperlink ref="J157" r:id="rId183"/>
    <hyperlink ref="J158" r:id="rId184"/>
    <hyperlink ref="J159" r:id="rId185"/>
    <hyperlink ref="J160" r:id="rId186"/>
    <hyperlink ref="J7" r:id="rId187"/>
    <hyperlink ref="J161" r:id="rId188"/>
    <hyperlink ref="J162" r:id="rId189"/>
    <hyperlink ref="J341" r:id="rId190"/>
    <hyperlink ref="J342" r:id="rId191"/>
    <hyperlink ref="J163" r:id="rId192"/>
    <hyperlink ref="J164" r:id="rId193"/>
    <hyperlink ref="J165" r:id="rId194"/>
    <hyperlink ref="J26" r:id="rId195"/>
    <hyperlink ref="K26" r:id="rId196"/>
    <hyperlink ref="J166" r:id="rId197"/>
    <hyperlink ref="J167" r:id="rId198"/>
    <hyperlink ref="J168" r:id="rId199"/>
    <hyperlink ref="J38" r:id="rId200"/>
    <hyperlink ref="K38" r:id="rId201"/>
    <hyperlink ref="J290" r:id="rId202"/>
    <hyperlink ref="K290" r:id="rId203"/>
    <hyperlink ref="J169" r:id="rId204"/>
    <hyperlink ref="J170" r:id="rId205"/>
    <hyperlink ref="J89" r:id="rId206"/>
    <hyperlink ref="J71" r:id="rId207"/>
    <hyperlink ref="K71" r:id="rId208"/>
    <hyperlink ref="J90" r:id="rId209"/>
    <hyperlink ref="J2" r:id="rId210"/>
    <hyperlink ref="J171" r:id="rId211"/>
    <hyperlink ref="J172" r:id="rId212"/>
    <hyperlink ref="J173" r:id="rId213"/>
    <hyperlink ref="J55" r:id="rId214"/>
    <hyperlink ref="J56" r:id="rId215"/>
    <hyperlink ref="J27" r:id="rId216"/>
    <hyperlink ref="J263" r:id="rId217"/>
    <hyperlink ref="J174" r:id="rId218"/>
    <hyperlink ref="J281" r:id="rId219"/>
    <hyperlink ref="J91" r:id="rId220"/>
    <hyperlink ref="J8" r:id="rId221"/>
    <hyperlink ref="J92" r:id="rId222"/>
    <hyperlink ref="J175" r:id="rId223"/>
    <hyperlink ref="J176" r:id="rId224"/>
    <hyperlink ref="J177" r:id="rId225"/>
    <hyperlink ref="J178" r:id="rId226"/>
    <hyperlink ref="J337" r:id="rId227"/>
    <hyperlink ref="J179" r:id="rId228"/>
    <hyperlink ref="J180" r:id="rId229"/>
    <hyperlink ref="J181" r:id="rId230"/>
    <hyperlink ref="J182" r:id="rId231"/>
    <hyperlink ref="J183" r:id="rId232"/>
    <hyperlink ref="J344" r:id="rId233"/>
    <hyperlink ref="J291" r:id="rId234"/>
    <hyperlink ref="K291" r:id="rId235"/>
    <hyperlink ref="J292" r:id="rId236"/>
    <hyperlink ref="J258" r:id="rId237"/>
    <hyperlink ref="J185" r:id="rId238"/>
    <hyperlink ref="J186" r:id="rId239"/>
    <hyperlink ref="J259" r:id="rId240"/>
    <hyperlink ref="J47" r:id="rId241"/>
    <hyperlink ref="K47" r:id="rId242"/>
    <hyperlink ref="J293" r:id="rId243"/>
    <hyperlink ref="J294" r:id="rId244"/>
    <hyperlink ref="K294" r:id="rId245"/>
    <hyperlink ref="J187" r:id="rId246"/>
    <hyperlink ref="J188" r:id="rId247"/>
    <hyperlink ref="J5" r:id="rId248"/>
    <hyperlink ref="K5" r:id="rId249"/>
    <hyperlink ref="J189" r:id="rId250"/>
    <hyperlink ref="J322" r:id="rId251"/>
    <hyperlink ref="K322" r:id="rId252"/>
    <hyperlink ref="L322" r:id="rId253"/>
    <hyperlink ref="M322" r:id="rId254"/>
    <hyperlink ref="J323" r:id="rId255"/>
    <hyperlink ref="J295" r:id="rId256"/>
    <hyperlink ref="K295" r:id="rId257"/>
    <hyperlink ref="L295" r:id="rId258"/>
    <hyperlink ref="J48" r:id="rId259"/>
    <hyperlink ref="J72" r:id="rId260"/>
    <hyperlink ref="K72" r:id="rId261"/>
    <hyperlink ref="L72" r:id="rId262"/>
    <hyperlink ref="J250" r:id="rId263"/>
    <hyperlink ref="J190" r:id="rId264"/>
    <hyperlink ref="J191" r:id="rId265"/>
    <hyperlink ref="J265" r:id="rId266"/>
    <hyperlink ref="J93" r:id="rId267"/>
    <hyperlink ref="J301" r:id="rId268"/>
    <hyperlink ref="K93" r:id="rId269"/>
    <hyperlink ref="J49" r:id="rId270"/>
    <hyperlink ref="K49" r:id="rId271"/>
    <hyperlink ref="J192" r:id="rId272"/>
    <hyperlink ref="J193" r:id="rId273"/>
    <hyperlink ref="J194" r:id="rId274"/>
    <hyperlink ref="J195" r:id="rId275"/>
    <hyperlink ref="J238" r:id="rId276"/>
    <hyperlink ref="J312" r:id="rId277"/>
    <hyperlink ref="K312" r:id="rId278"/>
    <hyperlink ref="J196" r:id="rId279"/>
    <hyperlink ref="J94" r:id="rId280"/>
    <hyperlink ref="J324" r:id="rId281"/>
    <hyperlink ref="J197" r:id="rId282"/>
    <hyperlink ref="J300" r:id="rId283"/>
    <hyperlink ref="J28" r:id="rId284"/>
    <hyperlink ref="K28" r:id="rId285"/>
    <hyperlink ref="L28" r:id="rId286"/>
    <hyperlink ref="J325" r:id="rId287"/>
    <hyperlink ref="J198" r:id="rId288"/>
    <hyperlink ref="J199" r:id="rId289"/>
    <hyperlink ref="J200" r:id="rId290"/>
    <hyperlink ref="J201" r:id="rId291"/>
    <hyperlink ref="J202" r:id="rId292"/>
    <hyperlink ref="J203" r:id="rId293"/>
    <hyperlink ref="J332" r:id="rId294"/>
    <hyperlink ref="J315" r:id="rId295"/>
    <hyperlink ref="J204" r:id="rId296"/>
    <hyperlink ref="J239" r:id="rId297"/>
    <hyperlink ref="J254" r:id="rId298"/>
    <hyperlink ref="K254" r:id="rId299"/>
    <hyperlink ref="J29" r:id="rId300"/>
    <hyperlink ref="K29" r:id="rId301"/>
    <hyperlink ref="J272" r:id="rId302"/>
    <hyperlink ref="J50" r:id="rId303"/>
    <hyperlink ref="K50" r:id="rId304"/>
    <hyperlink ref="J53" r:id="rId305"/>
    <hyperlink ref="J205" r:id="rId306"/>
    <hyperlink ref="J206" r:id="rId307"/>
    <hyperlink ref="J207" r:id="rId308"/>
    <hyperlink ref="J208" r:id="rId309"/>
    <hyperlink ref="J253" r:id="rId310"/>
    <hyperlink ref="J283" r:id="rId311"/>
    <hyperlink ref="K283" r:id="rId312"/>
    <hyperlink ref="J39" r:id="rId313"/>
    <hyperlink ref="K39" r:id="rId314"/>
    <hyperlink ref="J302" r:id="rId315"/>
    <hyperlink ref="J17" r:id="rId316"/>
    <hyperlink ref="J266" r:id="rId317"/>
    <hyperlink ref="J95" r:id="rId318"/>
    <hyperlink ref="K95" r:id="rId319"/>
    <hyperlink ref="J282" r:id="rId320"/>
    <hyperlink ref="J9" r:id="rId321"/>
    <hyperlink ref="J96" r:id="rId322"/>
    <hyperlink ref="K96" r:id="rId323"/>
    <hyperlink ref="J296" r:id="rId324"/>
    <hyperlink ref="K296" r:id="rId325"/>
    <hyperlink ref="L296" r:id="rId326"/>
    <hyperlink ref="M296" r:id="rId327"/>
    <hyperlink ref="L96" r:id="rId328"/>
    <hyperlink ref="J209" r:id="rId329"/>
    <hyperlink ref="J309" r:id="rId330"/>
    <hyperlink ref="J97" r:id="rId331"/>
    <hyperlink ref="J240" r:id="rId332"/>
    <hyperlink ref="J210" r:id="rId333"/>
    <hyperlink ref="J211" r:id="rId334"/>
    <hyperlink ref="J212" r:id="rId335"/>
    <hyperlink ref="J335" r:id="rId336"/>
    <hyperlink ref="J330" r:id="rId337"/>
    <hyperlink ref="J213" r:id="rId338"/>
    <hyperlink ref="J310" r:id="rId339"/>
    <hyperlink ref="J98" r:id="rId340"/>
    <hyperlink ref="J267" r:id="rId341"/>
    <hyperlink ref="K267" r:id="rId342"/>
    <hyperlink ref="J214" r:id="rId343"/>
    <hyperlink ref="J215" r:id="rId344"/>
    <hyperlink ref="J241" r:id="rId345"/>
    <hyperlink ref="J216" r:id="rId346"/>
    <hyperlink ref="J217" r:id="rId347"/>
    <hyperlink ref="J218" r:id="rId348"/>
    <hyperlink ref="J219" r:id="rId349"/>
    <hyperlink ref="J220" r:id="rId350"/>
    <hyperlink ref="J340" r:id="rId351"/>
    <hyperlink ref="J297" r:id="rId352"/>
    <hyperlink ref="J260" r:id="rId353"/>
    <hyperlink ref="J242" r:id="rId354"/>
    <hyperlink ref="J221" r:id="rId355"/>
    <hyperlink ref="J222" r:id="rId356"/>
    <hyperlink ref="J273" r:id="rId357"/>
    <hyperlink ref="K273" r:id="rId358"/>
    <hyperlink ref="J40" r:id="rId359"/>
    <hyperlink ref="J30" r:id="rId360"/>
    <hyperlink ref="J320" r:id="rId361"/>
    <hyperlink ref="J251" r:id="rId362"/>
    <hyperlink ref="J311" r:id="rId363"/>
    <hyperlink ref="J243" r:id="rId364"/>
    <hyperlink ref="J223" r:id="rId365"/>
    <hyperlink ref="J224" r:id="rId366"/>
    <hyperlink ref="J321" r:id="rId367"/>
    <hyperlink ref="J61" r:id="rId368"/>
    <hyperlink ref="J99" r:id="rId369"/>
    <hyperlink ref="J225" r:id="rId370"/>
    <hyperlink ref="J41" r:id="rId371"/>
    <hyperlink ref="K41" r:id="rId372"/>
    <hyperlink ref="K111" r:id="rId373"/>
    <hyperlink ref="J226" r:id="rId374"/>
    <hyperlink ref="J303" r:id="rId375"/>
    <hyperlink ref="J73" r:id="rId376"/>
    <hyperlink ref="K73" r:id="rId377"/>
    <hyperlink ref="J42" r:id="rId378"/>
    <hyperlink ref="J261" r:id="rId379"/>
    <hyperlink ref="J31" r:id="rId380"/>
    <hyperlink ref="J51" r:id="rId381"/>
    <hyperlink ref="K51" r:id="rId382"/>
    <hyperlink ref="J276" r:id="rId383"/>
    <hyperlink ref="K276" r:id="rId384"/>
    <hyperlink ref="J227" r:id="rId385"/>
    <hyperlink ref="J228" r:id="rId386"/>
    <hyperlink ref="J229" r:id="rId387"/>
    <hyperlink ref="J244" r:id="rId388"/>
    <hyperlink ref="J230" r:id="rId389"/>
    <hyperlink ref="J231" r:id="rId390"/>
    <hyperlink ref="J43" r:id="rId391"/>
    <hyperlink ref="J44" r:id="rId392"/>
    <hyperlink ref="J262" r:id="rId393"/>
    <hyperlink ref="J334" r:id="rId394"/>
    <hyperlink ref="K334" r:id="rId395"/>
    <hyperlink ref="J232" r:id="rId396"/>
    <hyperlink ref="J13" r:id="rId397"/>
    <hyperlink ref="K13" r:id="rId398"/>
    <hyperlink ref="L13" r:id="rId399"/>
    <hyperlink ref="J336" r:id="rId400"/>
    <hyperlink ref="K336" r:id="rId401"/>
    <hyperlink ref="J280" r:id="rId402"/>
    <hyperlink ref="J233" r:id="rId403"/>
    <hyperlink ref="J234" r:id="rId404"/>
    <hyperlink ref="J74" r:id="rId405"/>
    <hyperlink ref="J304" r:id="rId406"/>
    <hyperlink ref="J75" r:id="rId407"/>
    <hyperlink ref="K75" r:id="rId408"/>
    <hyperlink ref="J100" r:id="rId409"/>
    <hyperlink ref="J45" r:id="rId410"/>
    <hyperlink ref="K45" r:id="rId411"/>
    <hyperlink ref="J46" r:id="rId412"/>
    <hyperlink ref="K46" r:id="rId413"/>
    <hyperlink ref="J101" r:id="rId414"/>
    <hyperlink ref="K101" r:id="rId415"/>
    <hyperlink ref="J298" r:id="rId416"/>
    <hyperlink ref="J10" r:id="rId417"/>
    <hyperlink ref="K10" r:id="rId418"/>
    <hyperlink ref="J32" r:id="rId419"/>
    <hyperlink ref="J102" r:id="rId420"/>
    <hyperlink ref="J235" r:id="rId421"/>
    <hyperlink ref="J236" r:id="rId422"/>
    <hyperlink ref="J76" r:id="rId423"/>
  </hyperlinks>
  <pageMargins left="0.7" right="0.7" top="0.75" bottom="0.75" header="0.3" footer="0.3"/>
  <pageSetup orientation="portrait" r:id="rId42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sbatkins</dc:creator>
  <cp:lastModifiedBy>sbatkins</cp:lastModifiedBy>
  <dcterms:created xsi:type="dcterms:W3CDTF">2012-01-06T13:49:31Z</dcterms:created>
  <dcterms:modified xsi:type="dcterms:W3CDTF">2012-05-18T15:03:02Z</dcterms:modified>
</cp:coreProperties>
</file>